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dministrador\Desktop\MAYO 2026\PUBLICACIONES PAGINA WEB\"/>
    </mc:Choice>
  </mc:AlternateContent>
  <bookViews>
    <workbookView xWindow="0" yWindow="0" windowWidth="28770" windowHeight="11775" tabRatio="830"/>
  </bookViews>
  <sheets>
    <sheet name="INDICE" sheetId="5" r:id="rId1"/>
    <sheet name="DIR ESTRATEGICO" sheetId="7" r:id="rId2"/>
    <sheet name="PLANEAC Y MONITOREO" sheetId="27" r:id="rId3"/>
    <sheet name="CONTROL SOC Y ATENC" sheetId="23" r:id="rId4"/>
    <sheet name="CONTROL FISCAL" sheetId="30" r:id="rId5"/>
    <sheet name="RESPONSAB FISCAL" sheetId="31" r:id="rId6"/>
    <sheet name="COBRO COACTIVO" sheetId="32" r:id="rId7"/>
    <sheet name="SANC ADMIN FISCAL" sheetId="33" r:id="rId8"/>
    <sheet name="GESTI ADMIN INTEGR" sheetId="35" r:id="rId9"/>
    <sheet name="GESTIÓN FINANC Y CONT" sheetId="34" r:id="rId10"/>
    <sheet name="GEST JURIDICA" sheetId="36" r:id="rId11"/>
    <sheet name="CONTROL INTERNO Y MEJ CONT" sheetId="37" r:id="rId12"/>
    <sheet name="MEDICIÓN" sheetId="26" r:id="rId13"/>
  </sheets>
  <definedNames>
    <definedName name="_xlnm.Print_Area" localSheetId="6">'COBRO COACTIVO'!$A$1:$AB$10</definedName>
    <definedName name="_xlnm.Print_Area" localSheetId="4">'CONTROL FISCAL'!$A$1:$AC$22</definedName>
    <definedName name="_xlnm.Print_Area" localSheetId="11">'CONTROL INTERNO Y MEJ CONT'!$A$1:$AB$14</definedName>
    <definedName name="_xlnm.Print_Area" localSheetId="3">'CONTROL SOC Y ATENC'!$A$1:$AB$11</definedName>
    <definedName name="_xlnm.Print_Area" localSheetId="1">'DIR ESTRATEGICO'!$A$1:$AC$13</definedName>
    <definedName name="_xlnm.Print_Area" localSheetId="10">'GEST JURIDICA'!$A$1:$AB$12</definedName>
    <definedName name="_xlnm.Print_Area" localSheetId="8">'GESTI ADMIN INTEGR'!$A$1:$AB$15</definedName>
    <definedName name="_xlnm.Print_Area" localSheetId="9">'GESTIÓN FINANC Y CONT'!$A$1:$AB$15</definedName>
    <definedName name="_xlnm.Print_Area" localSheetId="0">INDICE!$A$1:$D$28</definedName>
    <definedName name="_xlnm.Print_Area" localSheetId="2">'PLANEAC Y MONITOREO'!$A$1:$AC$11</definedName>
    <definedName name="_xlnm.Print_Area" localSheetId="5">'RESPONSAB FISCAL'!$A$1:$AB$10</definedName>
    <definedName name="_xlnm.Print_Area" localSheetId="7">'SANC ADMIN FISCAL'!$A$1:$AB$10</definedName>
    <definedName name="OLE_LINK1" localSheetId="12">MEDICIÓN!$A$4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 i="7" l="1"/>
  <c r="Y9" i="7"/>
  <c r="Y10" i="7"/>
  <c r="Y11" i="7"/>
  <c r="Y7" i="7"/>
  <c r="T7" i="7"/>
  <c r="T8" i="7"/>
  <c r="T9" i="7"/>
  <c r="T10" i="7"/>
  <c r="T11" i="7"/>
  <c r="O9" i="7"/>
  <c r="O8" i="7"/>
  <c r="O7" i="7"/>
  <c r="O10" i="7"/>
  <c r="O11" i="7"/>
  <c r="J8" i="7"/>
  <c r="J9" i="7"/>
  <c r="J10" i="7"/>
  <c r="J11" i="7"/>
  <c r="J7" i="7"/>
  <c r="U12" i="7"/>
  <c r="T13" i="7" s="1"/>
  <c r="Y8" i="27"/>
  <c r="Y9" i="27"/>
  <c r="Y7" i="27"/>
  <c r="T8" i="27"/>
  <c r="T9" i="27"/>
  <c r="T7" i="27"/>
  <c r="U10" i="27"/>
  <c r="T11" i="27" s="1"/>
  <c r="O8" i="27"/>
  <c r="O9" i="27"/>
  <c r="O7" i="27"/>
  <c r="J8" i="27"/>
  <c r="J7" i="27"/>
  <c r="K10" i="27" s="1"/>
  <c r="J11" i="27" s="1"/>
  <c r="J9" i="27"/>
  <c r="Z10" i="27"/>
  <c r="Y11" i="27" s="1"/>
  <c r="P10" i="27"/>
  <c r="O11" i="27" s="1"/>
  <c r="Y8" i="23"/>
  <c r="Y9" i="23"/>
  <c r="Y10" i="23"/>
  <c r="Y7" i="23"/>
  <c r="T7" i="23"/>
  <c r="T8" i="23"/>
  <c r="T9" i="23"/>
  <c r="U11" i="23" s="1"/>
  <c r="T12" i="23" s="1"/>
  <c r="E8" i="26" s="1"/>
  <c r="T10" i="23"/>
  <c r="O8" i="23"/>
  <c r="O9" i="23"/>
  <c r="O10" i="23"/>
  <c r="P11" i="23" s="1"/>
  <c r="O12" i="23" s="1"/>
  <c r="D8" i="26" s="1"/>
  <c r="O7" i="23"/>
  <c r="J7" i="23"/>
  <c r="J8" i="23"/>
  <c r="J9" i="23"/>
  <c r="J10" i="23"/>
  <c r="Z11" i="23"/>
  <c r="Y12" i="23" s="1"/>
  <c r="F8" i="26" s="1"/>
  <c r="Y7" i="30"/>
  <c r="Y8" i="30"/>
  <c r="Y9" i="30"/>
  <c r="Y10" i="30"/>
  <c r="Y11" i="30"/>
  <c r="Y12" i="30"/>
  <c r="Y13" i="30"/>
  <c r="Y14" i="30"/>
  <c r="Y15" i="30"/>
  <c r="Y16" i="30"/>
  <c r="Y17" i="30"/>
  <c r="Y18" i="30"/>
  <c r="Y19" i="30"/>
  <c r="Y20" i="30"/>
  <c r="Z21" i="30"/>
  <c r="Y22" i="30" s="1"/>
  <c r="F9" i="26" s="1"/>
  <c r="T8" i="30"/>
  <c r="T9" i="30"/>
  <c r="T10" i="30"/>
  <c r="T11" i="30"/>
  <c r="T12" i="30"/>
  <c r="T13" i="30"/>
  <c r="T14" i="30"/>
  <c r="T15" i="30"/>
  <c r="T16" i="30"/>
  <c r="T17" i="30"/>
  <c r="T18" i="30"/>
  <c r="T19" i="30"/>
  <c r="T20" i="30"/>
  <c r="T7" i="30"/>
  <c r="O8" i="30"/>
  <c r="O9" i="30"/>
  <c r="O10" i="30"/>
  <c r="O11" i="30"/>
  <c r="O12" i="30"/>
  <c r="O13" i="30"/>
  <c r="O14" i="30"/>
  <c r="O15" i="30"/>
  <c r="O16" i="30"/>
  <c r="O17" i="30"/>
  <c r="O18" i="30"/>
  <c r="O19" i="30"/>
  <c r="O20" i="30"/>
  <c r="O7" i="30"/>
  <c r="P21" i="30" s="1"/>
  <c r="O22" i="30" s="1"/>
  <c r="D9" i="26" s="1"/>
  <c r="J8" i="30"/>
  <c r="J9" i="30"/>
  <c r="K21" i="30" s="1"/>
  <c r="J22" i="30" s="1"/>
  <c r="C9" i="26" s="1"/>
  <c r="J10" i="30"/>
  <c r="J11" i="30"/>
  <c r="J12" i="30"/>
  <c r="J13" i="30"/>
  <c r="J14" i="30"/>
  <c r="J15" i="30"/>
  <c r="J16" i="30"/>
  <c r="J17" i="30"/>
  <c r="J18" i="30"/>
  <c r="J19" i="30"/>
  <c r="J20" i="30"/>
  <c r="J7" i="30"/>
  <c r="Y7" i="31"/>
  <c r="Y8" i="31"/>
  <c r="Z8" i="31" s="1"/>
  <c r="Y9" i="31"/>
  <c r="Z9" i="31" s="1"/>
  <c r="T7" i="31"/>
  <c r="U7" i="31" s="1"/>
  <c r="T8" i="31"/>
  <c r="T9" i="31"/>
  <c r="O8" i="31"/>
  <c r="O9" i="31"/>
  <c r="P9" i="31" s="1"/>
  <c r="O7" i="31"/>
  <c r="J8" i="31"/>
  <c r="J9" i="31"/>
  <c r="J7" i="31"/>
  <c r="K10" i="31" s="1"/>
  <c r="J11" i="31" s="1"/>
  <c r="U10" i="31"/>
  <c r="T11" i="31" s="1"/>
  <c r="E10" i="26" s="1"/>
  <c r="Y8" i="32"/>
  <c r="Y9" i="32"/>
  <c r="Y7" i="32"/>
  <c r="T8" i="32"/>
  <c r="T9" i="32"/>
  <c r="T7" i="32"/>
  <c r="O8" i="32"/>
  <c r="O9" i="32"/>
  <c r="O7" i="32"/>
  <c r="J8" i="32"/>
  <c r="J9" i="32"/>
  <c r="J7" i="32"/>
  <c r="Z10" i="32"/>
  <c r="Y11" i="32" s="1"/>
  <c r="F11" i="26" s="1"/>
  <c r="U10" i="32"/>
  <c r="T11" i="32" s="1"/>
  <c r="E11" i="26" s="1"/>
  <c r="P10" i="32"/>
  <c r="O11" i="32" s="1"/>
  <c r="D11" i="26" s="1"/>
  <c r="K10" i="32"/>
  <c r="J11" i="32" s="1"/>
  <c r="C11" i="26" s="1"/>
  <c r="Y7" i="33"/>
  <c r="Y8" i="33"/>
  <c r="Y9" i="33"/>
  <c r="Z10" i="33" s="1"/>
  <c r="Y11" i="33" s="1"/>
  <c r="F12" i="26" s="1"/>
  <c r="T8" i="33"/>
  <c r="U8" i="33" s="1"/>
  <c r="T7" i="33"/>
  <c r="T9" i="33"/>
  <c r="O8" i="33"/>
  <c r="P8" i="33" s="1"/>
  <c r="O9" i="33"/>
  <c r="P9" i="33" s="1"/>
  <c r="O7" i="33"/>
  <c r="J8" i="33"/>
  <c r="J9" i="33"/>
  <c r="J7" i="33"/>
  <c r="U10" i="33"/>
  <c r="T11" i="33" s="1"/>
  <c r="E12" i="26" s="1"/>
  <c r="K10" i="33"/>
  <c r="J11" i="33" s="1"/>
  <c r="C12" i="26" s="1"/>
  <c r="Y9" i="35"/>
  <c r="Y8" i="35"/>
  <c r="Y7" i="35"/>
  <c r="Y10" i="35"/>
  <c r="Y11" i="35"/>
  <c r="Y12" i="35"/>
  <c r="Z12" i="35" s="1"/>
  <c r="Y13" i="35"/>
  <c r="Y14" i="35"/>
  <c r="T8" i="35"/>
  <c r="T9" i="35"/>
  <c r="U9" i="35" s="1"/>
  <c r="T10" i="35"/>
  <c r="U10" i="35" s="1"/>
  <c r="T11" i="35"/>
  <c r="T12" i="35"/>
  <c r="T13" i="35"/>
  <c r="T14" i="35"/>
  <c r="T7" i="35"/>
  <c r="O7" i="35"/>
  <c r="P15" i="35" s="1"/>
  <c r="O16" i="35" s="1"/>
  <c r="D13" i="26" s="1"/>
  <c r="O8" i="35"/>
  <c r="O9" i="35"/>
  <c r="P9" i="35" s="1"/>
  <c r="O10" i="35"/>
  <c r="P10" i="35" s="1"/>
  <c r="O11" i="35"/>
  <c r="O12" i="35"/>
  <c r="P12" i="35" s="1"/>
  <c r="O13" i="35"/>
  <c r="O14" i="35"/>
  <c r="J16" i="35"/>
  <c r="K15" i="35"/>
  <c r="J8" i="35"/>
  <c r="J9" i="35"/>
  <c r="J10" i="35"/>
  <c r="J11" i="35"/>
  <c r="J12" i="35"/>
  <c r="J13" i="35"/>
  <c r="J14" i="35"/>
  <c r="J7" i="35"/>
  <c r="Y7" i="34"/>
  <c r="Y14" i="34"/>
  <c r="Z14" i="34"/>
  <c r="Y8" i="34"/>
  <c r="Z8" i="34" s="1"/>
  <c r="Y9" i="34"/>
  <c r="Z9" i="34" s="1"/>
  <c r="Y10" i="34"/>
  <c r="Y11" i="34"/>
  <c r="Y12" i="34"/>
  <c r="Y13" i="34"/>
  <c r="T14" i="34"/>
  <c r="T13" i="34"/>
  <c r="T12" i="34"/>
  <c r="U12" i="34" s="1"/>
  <c r="T11" i="34"/>
  <c r="T10" i="34"/>
  <c r="T9" i="34"/>
  <c r="T8" i="34"/>
  <c r="T7" i="34"/>
  <c r="O16" i="34"/>
  <c r="P15" i="34"/>
  <c r="U8" i="34"/>
  <c r="O8" i="34"/>
  <c r="O7" i="34"/>
  <c r="O9" i="34"/>
  <c r="O10" i="34"/>
  <c r="O11" i="34"/>
  <c r="P11" i="34" s="1"/>
  <c r="O12" i="34"/>
  <c r="P12" i="34" s="1"/>
  <c r="O13" i="34"/>
  <c r="O14" i="34"/>
  <c r="P14" i="34" s="1"/>
  <c r="J8" i="34"/>
  <c r="K8" i="34" s="1"/>
  <c r="J9" i="34"/>
  <c r="J10" i="34"/>
  <c r="J11" i="34"/>
  <c r="K11" i="34" s="1"/>
  <c r="J12" i="34"/>
  <c r="J13" i="34"/>
  <c r="J14" i="34"/>
  <c r="J7" i="34"/>
  <c r="Y8" i="36"/>
  <c r="Y9" i="36"/>
  <c r="Z9" i="36" s="1"/>
  <c r="Y10" i="36"/>
  <c r="Z10" i="36" s="1"/>
  <c r="Y11" i="36"/>
  <c r="Y7" i="36"/>
  <c r="T11" i="36"/>
  <c r="T10" i="36"/>
  <c r="U12" i="36" s="1"/>
  <c r="T13" i="36" s="1"/>
  <c r="E15" i="26" s="1"/>
  <c r="T9" i="36"/>
  <c r="T8" i="36"/>
  <c r="T7" i="36"/>
  <c r="O8" i="36"/>
  <c r="O9" i="36"/>
  <c r="O10" i="36"/>
  <c r="O11" i="36"/>
  <c r="O7" i="36"/>
  <c r="K12" i="36"/>
  <c r="J8" i="36"/>
  <c r="J13" i="36" s="1"/>
  <c r="J9" i="36"/>
  <c r="J10" i="36"/>
  <c r="J11" i="36"/>
  <c r="J7" i="36"/>
  <c r="Y8" i="37"/>
  <c r="Z8" i="37" s="1"/>
  <c r="Y9" i="37"/>
  <c r="Y10" i="37"/>
  <c r="Z10" i="37" s="1"/>
  <c r="Y11" i="37"/>
  <c r="Y12" i="37"/>
  <c r="Y13" i="37"/>
  <c r="Z14" i="37" s="1"/>
  <c r="Y15" i="37" s="1"/>
  <c r="Y7" i="37"/>
  <c r="T13" i="37"/>
  <c r="U13" i="37" s="1"/>
  <c r="T12" i="37"/>
  <c r="T11" i="37"/>
  <c r="T10" i="37"/>
  <c r="T9" i="37"/>
  <c r="U9" i="37" s="1"/>
  <c r="T8" i="37"/>
  <c r="T7" i="37"/>
  <c r="O13" i="37"/>
  <c r="O12" i="37"/>
  <c r="O11" i="37"/>
  <c r="O10" i="37"/>
  <c r="O9" i="37"/>
  <c r="O8" i="37"/>
  <c r="P8" i="37"/>
  <c r="P9" i="37"/>
  <c r="P10" i="37"/>
  <c r="P12" i="37"/>
  <c r="P13" i="37"/>
  <c r="O7" i="37"/>
  <c r="J7" i="37"/>
  <c r="P7" i="37"/>
  <c r="J8" i="37"/>
  <c r="K8" i="37" s="1"/>
  <c r="J9" i="37"/>
  <c r="K9" i="37" s="1"/>
  <c r="J10" i="37"/>
  <c r="K10" i="37" s="1"/>
  <c r="J11" i="37"/>
  <c r="K11" i="37" s="1"/>
  <c r="J12" i="37"/>
  <c r="K12" i="37" s="1"/>
  <c r="J13" i="37"/>
  <c r="K13" i="37" s="1"/>
  <c r="K9" i="27"/>
  <c r="P9" i="27"/>
  <c r="U9" i="27"/>
  <c r="Z9" i="27"/>
  <c r="Z9" i="37"/>
  <c r="Z12" i="37"/>
  <c r="U12" i="37"/>
  <c r="Z11" i="37"/>
  <c r="U11" i="37"/>
  <c r="P11" i="37"/>
  <c r="U10" i="37"/>
  <c r="U8" i="37"/>
  <c r="K7" i="37"/>
  <c r="Z11" i="36"/>
  <c r="U11" i="36"/>
  <c r="P11" i="36"/>
  <c r="K11" i="36"/>
  <c r="U10" i="36"/>
  <c r="P10" i="36"/>
  <c r="K10" i="36"/>
  <c r="U9" i="36"/>
  <c r="P9" i="36"/>
  <c r="K9" i="36"/>
  <c r="Z8" i="36"/>
  <c r="U8" i="36"/>
  <c r="P8" i="36"/>
  <c r="K8" i="36"/>
  <c r="K7" i="36"/>
  <c r="P8" i="34"/>
  <c r="K9" i="34"/>
  <c r="P9" i="34"/>
  <c r="U9" i="34"/>
  <c r="K10" i="34"/>
  <c r="P10" i="34"/>
  <c r="U10" i="34"/>
  <c r="Z10" i="34"/>
  <c r="U11" i="34"/>
  <c r="Z11" i="34"/>
  <c r="K12" i="34"/>
  <c r="Z12" i="34"/>
  <c r="K13" i="34"/>
  <c r="P13" i="34"/>
  <c r="U13" i="34"/>
  <c r="Z13" i="34"/>
  <c r="K14" i="34"/>
  <c r="U14" i="34"/>
  <c r="K8" i="35"/>
  <c r="P8" i="35"/>
  <c r="U8" i="35"/>
  <c r="Z8" i="35"/>
  <c r="K9" i="35"/>
  <c r="Z9" i="35"/>
  <c r="K10" i="35"/>
  <c r="Z10" i="35"/>
  <c r="K11" i="35"/>
  <c r="P11" i="35"/>
  <c r="U11" i="35"/>
  <c r="Z11" i="35"/>
  <c r="K12" i="35"/>
  <c r="U12" i="35"/>
  <c r="Z14" i="35"/>
  <c r="U14" i="35"/>
  <c r="P14" i="35"/>
  <c r="K14" i="35"/>
  <c r="Z13" i="35"/>
  <c r="U13" i="35"/>
  <c r="P13" i="35"/>
  <c r="K13" i="35"/>
  <c r="D14" i="26"/>
  <c r="Z9" i="33"/>
  <c r="U9" i="33"/>
  <c r="K9" i="33"/>
  <c r="Z8" i="33"/>
  <c r="K8" i="33"/>
  <c r="Z7" i="33"/>
  <c r="U7" i="33"/>
  <c r="P7" i="33"/>
  <c r="K7" i="33"/>
  <c r="Z9" i="32"/>
  <c r="U9" i="32"/>
  <c r="P9" i="32"/>
  <c r="K9" i="32"/>
  <c r="Z8" i="32"/>
  <c r="U8" i="32"/>
  <c r="P8" i="32"/>
  <c r="K8" i="32"/>
  <c r="Z7" i="32"/>
  <c r="U7" i="32"/>
  <c r="P7" i="32"/>
  <c r="K7" i="32"/>
  <c r="K7" i="31"/>
  <c r="P7" i="31"/>
  <c r="Z7" i="31"/>
  <c r="K8" i="31"/>
  <c r="P8" i="31"/>
  <c r="U8" i="31"/>
  <c r="K9" i="31"/>
  <c r="U9" i="31"/>
  <c r="Z12" i="7" l="1"/>
  <c r="Y13" i="7" s="1"/>
  <c r="P12" i="7"/>
  <c r="O13" i="7" s="1"/>
  <c r="K12" i="7"/>
  <c r="J13" i="7" s="1"/>
  <c r="C6" i="26"/>
  <c r="C17" i="26" s="1"/>
  <c r="C7" i="26"/>
  <c r="K11" i="23"/>
  <c r="J12" i="23" s="1"/>
  <c r="C8" i="26" s="1"/>
  <c r="U21" i="30"/>
  <c r="T22" i="30" s="1"/>
  <c r="E9" i="26" s="1"/>
  <c r="Z10" i="31"/>
  <c r="Y11" i="31" s="1"/>
  <c r="F10" i="26" s="1"/>
  <c r="P10" i="31"/>
  <c r="O11" i="31" s="1"/>
  <c r="D10" i="26" s="1"/>
  <c r="C10" i="26"/>
  <c r="P10" i="33"/>
  <c r="O11" i="33" s="1"/>
  <c r="D12" i="26" s="1"/>
  <c r="Z15" i="35"/>
  <c r="Y16" i="35" s="1"/>
  <c r="F13" i="26" s="1"/>
  <c r="U15" i="35"/>
  <c r="T16" i="35" s="1"/>
  <c r="E13" i="26" s="1"/>
  <c r="C13" i="26"/>
  <c r="Z15" i="34"/>
  <c r="Y16" i="34" s="1"/>
  <c r="F14" i="26" s="1"/>
  <c r="U15" i="34"/>
  <c r="T16" i="34" s="1"/>
  <c r="E14" i="26" s="1"/>
  <c r="K15" i="34"/>
  <c r="J16" i="34" s="1"/>
  <c r="C14" i="26"/>
  <c r="Z12" i="36"/>
  <c r="Y13" i="36" s="1"/>
  <c r="F15" i="26" s="1"/>
  <c r="P12" i="36"/>
  <c r="O13" i="36" s="1"/>
  <c r="D15" i="26" s="1"/>
  <c r="P7" i="36"/>
  <c r="C15" i="26"/>
  <c r="Z13" i="37"/>
  <c r="U14" i="37"/>
  <c r="T15" i="37" s="1"/>
  <c r="E16" i="26" s="1"/>
  <c r="K14" i="37"/>
  <c r="J15" i="37" s="1"/>
  <c r="C16" i="26" s="1"/>
  <c r="P14" i="37"/>
  <c r="O15" i="37" s="1"/>
  <c r="D16" i="26" s="1"/>
  <c r="F16" i="26"/>
  <c r="Z7" i="37"/>
  <c r="U7" i="37"/>
  <c r="U7" i="36"/>
  <c r="Z7" i="36"/>
  <c r="K7" i="35"/>
  <c r="P7" i="35"/>
  <c r="U7" i="35"/>
  <c r="Z7" i="35"/>
  <c r="K7" i="34"/>
  <c r="P7" i="34"/>
  <c r="U7" i="34"/>
  <c r="Z7" i="34"/>
  <c r="K8" i="30" l="1"/>
  <c r="P8" i="30"/>
  <c r="U8" i="30"/>
  <c r="Z8" i="30"/>
  <c r="K9" i="30"/>
  <c r="P9" i="30"/>
  <c r="U9" i="30"/>
  <c r="Z9" i="30"/>
  <c r="K10" i="30"/>
  <c r="P10" i="30"/>
  <c r="U10" i="30"/>
  <c r="Z10" i="30"/>
  <c r="K11" i="30"/>
  <c r="P11" i="30"/>
  <c r="U11" i="30"/>
  <c r="Z11" i="30"/>
  <c r="K12" i="30"/>
  <c r="P12" i="30"/>
  <c r="U12" i="30"/>
  <c r="Z12" i="30"/>
  <c r="K13" i="30"/>
  <c r="P13" i="30"/>
  <c r="U13" i="30"/>
  <c r="Z13" i="30"/>
  <c r="K14" i="30"/>
  <c r="P14" i="30"/>
  <c r="U14" i="30"/>
  <c r="Z14" i="30"/>
  <c r="K15" i="30"/>
  <c r="P15" i="30"/>
  <c r="U15" i="30"/>
  <c r="Z15" i="30"/>
  <c r="K16" i="30"/>
  <c r="P16" i="30"/>
  <c r="U16" i="30"/>
  <c r="Z16" i="30"/>
  <c r="K17" i="30"/>
  <c r="P17" i="30"/>
  <c r="U17" i="30"/>
  <c r="Z17" i="30"/>
  <c r="K18" i="30"/>
  <c r="P18" i="30"/>
  <c r="U18" i="30"/>
  <c r="Z18" i="30"/>
  <c r="K19" i="30"/>
  <c r="P19" i="30"/>
  <c r="U19" i="30"/>
  <c r="Z19" i="30"/>
  <c r="K20" i="30"/>
  <c r="P20" i="30"/>
  <c r="U20" i="30"/>
  <c r="Z20" i="30"/>
  <c r="Z8" i="7" l="1"/>
  <c r="Z9" i="7"/>
  <c r="Z10" i="7"/>
  <c r="Z11" i="7"/>
  <c r="U8" i="7"/>
  <c r="U9" i="7"/>
  <c r="U10" i="7"/>
  <c r="U11" i="7"/>
  <c r="P8" i="7"/>
  <c r="P9" i="7"/>
  <c r="P10" i="7"/>
  <c r="P11" i="7"/>
  <c r="K8" i="7"/>
  <c r="K9" i="7"/>
  <c r="K10" i="7"/>
  <c r="K11" i="7"/>
  <c r="K7" i="30" l="1"/>
  <c r="P7" i="30" l="1"/>
  <c r="U7" i="30"/>
  <c r="Z7" i="30"/>
  <c r="Z9" i="23" l="1"/>
  <c r="U9" i="23"/>
  <c r="P9" i="23"/>
  <c r="K9" i="23"/>
  <c r="Z8" i="27" l="1"/>
  <c r="U8" i="27"/>
  <c r="P8" i="27"/>
  <c r="K8" i="27"/>
  <c r="F7" i="26"/>
  <c r="E7" i="26"/>
  <c r="P7" i="27"/>
  <c r="K7" i="27"/>
  <c r="D7" i="26" l="1"/>
  <c r="U7" i="27"/>
  <c r="Z7" i="27"/>
  <c r="D6" i="26" l="1"/>
  <c r="D17" i="26" s="1"/>
  <c r="E6" i="26"/>
  <c r="E17" i="26" s="1"/>
  <c r="P10" i="23" l="1"/>
  <c r="P8" i="23" l="1"/>
  <c r="U7" i="7" l="1"/>
  <c r="U10" i="23" l="1"/>
  <c r="U8" i="23"/>
  <c r="U7" i="23"/>
  <c r="F6" i="26"/>
  <c r="F17" i="26" s="1"/>
  <c r="P7" i="7" l="1"/>
  <c r="K7" i="7"/>
  <c r="Z7" i="7"/>
  <c r="Z10" i="23" l="1"/>
  <c r="K10" i="23"/>
  <c r="Z8" i="23"/>
  <c r="K8" i="23"/>
  <c r="K7" i="23" l="1"/>
  <c r="P7" i="23"/>
  <c r="Z7" i="23"/>
</calcChain>
</file>

<file path=xl/comments1.xml><?xml version="1.0" encoding="utf-8"?>
<comments xmlns="http://schemas.openxmlformats.org/spreadsheetml/2006/main">
  <authors>
    <author>Autor</author>
    <author>Administrador</author>
    <author>RAFAEL DAVID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D7" authorId="2" shapeId="0">
      <text>
        <r>
          <rPr>
            <b/>
            <sz val="9"/>
            <color indexed="81"/>
            <rFont val="Tahoma"/>
            <family val="2"/>
          </rPr>
          <t>IMPORTANTE:</t>
        </r>
        <r>
          <rPr>
            <sz val="9"/>
            <color indexed="81"/>
            <rFont val="Tahoma"/>
            <family val="2"/>
          </rPr>
          <t xml:space="preserve">
LEY 1712 DE 2014
DECRETO 2641 DE 2012
LEY 2195 DE 2022</t>
        </r>
      </text>
    </comment>
    <comment ref="F7" authorId="1" shapeId="0">
      <text>
        <r>
          <rPr>
            <b/>
            <sz val="9"/>
            <color indexed="81"/>
            <rFont val="Tahoma"/>
            <family val="2"/>
          </rPr>
          <t>EJECUTABLES EN EL AÑO:</t>
        </r>
        <r>
          <rPr>
            <sz val="9"/>
            <color indexed="81"/>
            <rFont val="Tahoma"/>
            <family val="2"/>
          </rPr>
          <t xml:space="preserve">
SE HARA MINIMO 1 ACCIÓN DE DIVULGACIÓN TRIMESTRAL DE LAS 4 ACTIVIDADES TOTALES PROGRAMADAS EN EL AÑO. 
EN CASO DE SUPERARSE LAS ACTIVIDAES SE DEBE EXPLICAR EN EL CAMPO DE OBSERVACIONES.</t>
        </r>
      </text>
    </comment>
    <comment ref="F8" authorId="1" shapeId="0">
      <text>
        <r>
          <rPr>
            <b/>
            <sz val="9"/>
            <color indexed="81"/>
            <rFont val="Tahoma"/>
            <family val="2"/>
          </rPr>
          <t>EJECUTABLES EN EL AÑO:</t>
        </r>
        <r>
          <rPr>
            <sz val="9"/>
            <color indexed="81"/>
            <rFont val="Tahoma"/>
            <family val="2"/>
          </rPr>
          <t xml:space="preserve">
SE HARAN 4 SEGUIMIENTOS AL AÑO. ES DECIR TRIMESTRALMENTE SE EVALUARA EL NIVEL DE AVANCE.
El PEI tiene un horizonte de planeación a la fecha de cuatro (4) años y para efectos del
seguimiento, el horizonte de planeación se divide en dieciseis (16) trimestres.
</t>
        </r>
      </text>
    </comment>
    <comment ref="F11" authorId="1" shapeId="0">
      <text>
        <r>
          <rPr>
            <b/>
            <sz val="9"/>
            <color indexed="81"/>
            <rFont val="Tahoma"/>
            <family val="2"/>
          </rPr>
          <t>EJECUTABLES EN EL AÑO:</t>
        </r>
        <r>
          <rPr>
            <sz val="9"/>
            <color indexed="81"/>
            <rFont val="Tahoma"/>
            <family val="2"/>
          </rPr>
          <t xml:space="preserve">
SE HARAN 4 SEGUIMIENTOS AL AÑO. EL N° DE REQUERIMIENTOS CORRESPONDE A LAS ACCIONES O GESTIÓN DE COBRO REALIZADA EN CADA TRIMESTRE.</t>
        </r>
      </text>
    </comment>
  </commentList>
</comments>
</file>

<file path=xl/comments10.xml><?xml version="1.0" encoding="utf-8"?>
<comments xmlns="http://schemas.openxmlformats.org/spreadsheetml/2006/main">
  <authors>
    <author>Autor</author>
    <author>Administrador</author>
    <author>RAFAEL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2" shapeId="0">
      <text>
        <r>
          <rPr>
            <b/>
            <sz val="9"/>
            <color indexed="81"/>
            <rFont val="Tahoma"/>
            <family val="2"/>
          </rPr>
          <t>IMPORTANTE:</t>
        </r>
        <r>
          <rPr>
            <sz val="9"/>
            <color indexed="81"/>
            <rFont val="Tahoma"/>
            <family val="2"/>
          </rPr>
          <t xml:space="preserve">
Existen 7 procesos judiciales vigentes. 
</t>
        </r>
        <r>
          <rPr>
            <b/>
            <sz val="9"/>
            <color indexed="81"/>
            <rFont val="Tahoma"/>
            <family val="2"/>
          </rPr>
          <t>De 2015:</t>
        </r>
        <r>
          <rPr>
            <sz val="9"/>
            <color indexed="81"/>
            <rFont val="Tahoma"/>
            <family val="2"/>
          </rPr>
          <t xml:space="preserve"> 1 Acción de grupo
</t>
        </r>
        <r>
          <rPr>
            <b/>
            <sz val="9"/>
            <color indexed="81"/>
            <rFont val="Tahoma"/>
            <family val="2"/>
          </rPr>
          <t>De 2019:</t>
        </r>
        <r>
          <rPr>
            <sz val="9"/>
            <color indexed="81"/>
            <rFont val="Tahoma"/>
            <family val="2"/>
          </rPr>
          <t xml:space="preserve"> 1 Nulidad Simple . 2 Nulidad y restablecimiento de derechos (Acto administrativo) . 
</t>
        </r>
        <r>
          <rPr>
            <b/>
            <sz val="9"/>
            <color indexed="81"/>
            <rFont val="Tahoma"/>
            <family val="2"/>
          </rPr>
          <t>De 2021</t>
        </r>
        <r>
          <rPr>
            <sz val="9"/>
            <color indexed="81"/>
            <rFont val="Tahoma"/>
            <family val="2"/>
          </rPr>
          <t xml:space="preserve">: 1 Nulidad y restablecimiento de derechos (Ejecutivo laboral)
</t>
        </r>
        <r>
          <rPr>
            <b/>
            <sz val="9"/>
            <color indexed="81"/>
            <rFont val="Tahoma"/>
            <family val="2"/>
          </rPr>
          <t>De 2022:</t>
        </r>
        <r>
          <rPr>
            <sz val="9"/>
            <color indexed="81"/>
            <rFont val="Tahoma"/>
            <family val="2"/>
          </rPr>
          <t xml:space="preserve"> 1 Nulidad y restablecimiento de derechos (Ejecutivo laboral)
</t>
        </r>
        <r>
          <rPr>
            <b/>
            <sz val="9"/>
            <color indexed="81"/>
            <rFont val="Tahoma"/>
            <family val="2"/>
          </rPr>
          <t>De 2025:</t>
        </r>
        <r>
          <rPr>
            <sz val="9"/>
            <color indexed="81"/>
            <rFont val="Tahoma"/>
            <family val="2"/>
          </rPr>
          <t xml:space="preserve"> 1 Ordinario Laboral
</t>
        </r>
      </text>
    </comment>
  </commentList>
</comments>
</file>

<file path=xl/comments11.xml><?xml version="1.0" encoding="utf-8"?>
<comments xmlns="http://schemas.openxmlformats.org/spreadsheetml/2006/main">
  <authors>
    <author>Autor</author>
    <author>Administrador</author>
    <author>RAFAEL DAVID POMBO</author>
    <author>RAFAEL POMBO</author>
    <author>RAFAEL</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2" shapeId="0">
      <text>
        <r>
          <rPr>
            <b/>
            <sz val="9"/>
            <color indexed="81"/>
            <rFont val="Tahoma"/>
            <family val="2"/>
          </rPr>
          <t xml:space="preserve">NOTA:  Se tiene planeado lo siguiente: </t>
        </r>
        <r>
          <rPr>
            <sz val="9"/>
            <color indexed="81"/>
            <rFont val="Tahoma"/>
            <family val="2"/>
          </rPr>
          <t>5 Auditorias Misionales</t>
        </r>
        <r>
          <rPr>
            <b/>
            <sz val="9"/>
            <color indexed="81"/>
            <rFont val="Tahoma"/>
            <family val="2"/>
          </rPr>
          <t xml:space="preserve">
</t>
        </r>
        <r>
          <rPr>
            <sz val="9"/>
            <color indexed="81"/>
            <rFont val="Tahoma"/>
            <family val="2"/>
          </rPr>
          <t>1 En el Trimestre I
1 En el Trimestre II
1 En el Trimestre III
2 En el Trimestre IV</t>
        </r>
      </text>
    </comment>
    <comment ref="F8" authorId="2" shapeId="0">
      <text>
        <r>
          <rPr>
            <b/>
            <sz val="9"/>
            <color indexed="81"/>
            <rFont val="Tahoma"/>
            <family val="2"/>
          </rPr>
          <t xml:space="preserve">NOTA:  Se tiene planeado lo siguiente: </t>
        </r>
        <r>
          <rPr>
            <sz val="9"/>
            <color indexed="81"/>
            <rFont val="Tahoma"/>
            <family val="2"/>
          </rPr>
          <t>7 Auditorias</t>
        </r>
        <r>
          <rPr>
            <b/>
            <sz val="9"/>
            <color indexed="81"/>
            <rFont val="Tahoma"/>
            <family val="2"/>
          </rPr>
          <t xml:space="preserve">
</t>
        </r>
        <r>
          <rPr>
            <sz val="9"/>
            <color indexed="81"/>
            <rFont val="Tahoma"/>
            <family val="2"/>
          </rPr>
          <t>1 En el Trimestre I
3 En el Trimestre II
2 En el Trimestre III
2 En el Trimestre IV</t>
        </r>
      </text>
    </comment>
    <comment ref="F9" authorId="0" shapeId="0">
      <text>
        <r>
          <rPr>
            <b/>
            <sz val="9"/>
            <color indexed="81"/>
            <rFont val="Tahoma"/>
            <family val="2"/>
          </rPr>
          <t xml:space="preserve">EJECUTABLES EN EL AÑO:
</t>
        </r>
        <r>
          <rPr>
            <sz val="9"/>
            <color indexed="81"/>
            <rFont val="Tahoma"/>
            <family val="2"/>
          </rPr>
          <t>Maximo 2 Seguimientos. 1 al principio y otro al final del cierre del plan de mejora.
Se tendra en cuenta de acuerdo a los informes semestrales por parte de la Oficina de CI.</t>
        </r>
      </text>
    </comment>
    <comment ref="G9" authorId="3" shapeId="0">
      <text>
        <r>
          <rPr>
            <b/>
            <sz val="9"/>
            <color indexed="81"/>
            <rFont val="Tahoma"/>
            <family val="2"/>
          </rPr>
          <t xml:space="preserve">NOTA IMPORTANTE: </t>
        </r>
        <r>
          <rPr>
            <sz val="9"/>
            <color indexed="81"/>
            <rFont val="Tahoma"/>
            <family val="2"/>
          </rPr>
          <t xml:space="preserve">Los seguimientos realizados en este indicador corresponde a todos los procesos de auditoria por ejemplo: De AGR, Control interno y Calidad
</t>
        </r>
      </text>
    </comment>
    <comment ref="G10" authorId="4" shapeId="0">
      <text>
        <r>
          <rPr>
            <sz val="9"/>
            <color indexed="81"/>
            <rFont val="Tahoma"/>
            <family val="2"/>
          </rPr>
          <t xml:space="preserve">
1: Es resultado FURAG.</t>
        </r>
      </text>
    </comment>
    <comment ref="G11" authorId="4" shapeId="0">
      <text>
        <r>
          <rPr>
            <sz val="9"/>
            <color indexed="81"/>
            <rFont val="Tahoma"/>
            <family val="2"/>
          </rPr>
          <t xml:space="preserve">
1: Informe Semestral del Sistema de CI</t>
        </r>
      </text>
    </comment>
    <comment ref="F12" authorId="2" shapeId="0">
      <text>
        <r>
          <rPr>
            <b/>
            <sz val="9"/>
            <color indexed="81"/>
            <rFont val="Tahoma"/>
            <family val="2"/>
          </rPr>
          <t xml:space="preserve">NOTA: </t>
        </r>
        <r>
          <rPr>
            <sz val="9"/>
            <color indexed="81"/>
            <rFont val="Tahoma"/>
            <family val="2"/>
          </rPr>
          <t>Se realizaran 2 Seguimientos en el Año</t>
        </r>
      </text>
    </comment>
    <comment ref="F13" authorId="1" shapeId="0">
      <text>
        <r>
          <rPr>
            <b/>
            <sz val="9"/>
            <color indexed="81"/>
            <rFont val="Tahoma"/>
            <family val="2"/>
          </rPr>
          <t xml:space="preserve">NOTA: </t>
        </r>
        <r>
          <rPr>
            <sz val="9"/>
            <color indexed="81"/>
            <rFont val="Tahoma"/>
            <family val="2"/>
          </rPr>
          <t>3 Veces al Año se le hara seguimiento</t>
        </r>
      </text>
    </comment>
  </commentList>
</comments>
</file>

<file path=xl/comments2.xml><?xml version="1.0" encoding="utf-8"?>
<comments xmlns="http://schemas.openxmlformats.org/spreadsheetml/2006/main">
  <authors>
    <author>Autor</author>
    <author>Administrador</author>
    <author>RAFAEL DAVID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1" shapeId="0">
      <text>
        <r>
          <rPr>
            <b/>
            <sz val="9"/>
            <color indexed="81"/>
            <rFont val="Tahoma"/>
            <family val="2"/>
          </rPr>
          <t>EJECUTABLES EN EL AÑO:</t>
        </r>
        <r>
          <rPr>
            <sz val="9"/>
            <color indexed="81"/>
            <rFont val="Tahoma"/>
            <family val="2"/>
          </rPr>
          <t xml:space="preserve">
SE HARAN 4 SEGUIMIENTOS AL AÑO. ES DECIR TRIMESTRALMENTE SE EVALUARA EL NIVEL DE AVANCE.
El PEI tiene un horizonte de planeación a la fecha de cuatro (4) años y para efectos del
seguimiento, el horizonte de planeación se divide en dieciseis (16) trimestres.</t>
        </r>
      </text>
    </comment>
    <comment ref="F8" authorId="1" shapeId="0">
      <text>
        <r>
          <rPr>
            <b/>
            <sz val="9"/>
            <color indexed="81"/>
            <rFont val="Tahoma"/>
            <family val="2"/>
          </rPr>
          <t>EJECUTABLES EN EL AÑO:</t>
        </r>
        <r>
          <rPr>
            <sz val="9"/>
            <color indexed="81"/>
            <rFont val="Tahoma"/>
            <family val="2"/>
          </rPr>
          <t xml:space="preserve">
SE HARAN 4 SEGUIMIENTOS AL AÑO. ES DECIR TRIMESTRALMENTE SE EVALUARA EL NIVEL DE AVANCE.
El POA tiene un horizonte de planeación anual y para efectos del seguimiento, el horizonte de planeación se divide en cuatro (4) trimestres.
Cada vez que se reporte un porcentaje de avance, este dato se acumula con el último
dato reportado, de tal manera que cuando se llegue al último trimestre se obtenga una ejecución del 100% o cercana.
Cada trimestre tiene un avance planeado del 25%</t>
        </r>
      </text>
    </comment>
    <comment ref="D9" authorId="2" shapeId="0">
      <text>
        <r>
          <rPr>
            <b/>
            <sz val="9"/>
            <color indexed="81"/>
            <rFont val="Tahoma"/>
            <family val="2"/>
          </rPr>
          <t xml:space="preserve">NOTA: </t>
        </r>
        <r>
          <rPr>
            <sz val="9"/>
            <color indexed="81"/>
            <rFont val="Tahoma"/>
            <family val="2"/>
          </rPr>
          <t xml:space="preserve">El comité de Planeación se Denomina </t>
        </r>
        <r>
          <rPr>
            <b/>
            <sz val="9"/>
            <color indexed="81"/>
            <rFont val="Tahoma"/>
            <family val="2"/>
          </rPr>
          <t>Comité de Desempeño Institucional.</t>
        </r>
      </text>
    </comment>
    <comment ref="F9" authorId="1" shapeId="0">
      <text>
        <r>
          <rPr>
            <b/>
            <sz val="9"/>
            <color indexed="81"/>
            <rFont val="Tahoma"/>
            <family val="2"/>
          </rPr>
          <t>Administrador:</t>
        </r>
        <r>
          <rPr>
            <sz val="9"/>
            <color indexed="81"/>
            <rFont val="Tahoma"/>
            <family val="2"/>
          </rPr>
          <t xml:space="preserve">
El Monitoreo lo realiza Planeación y el seguimiento de las actividades lo realiza CI.</t>
        </r>
      </text>
    </comment>
  </commentList>
</comments>
</file>

<file path=xl/comments3.xml><?xml version="1.0" encoding="utf-8"?>
<comments xmlns="http://schemas.openxmlformats.org/spreadsheetml/2006/main">
  <authors>
    <author>Autor</author>
    <author>Administrador</author>
    <author>RAFAEL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9" authorId="2" shapeId="0">
      <text>
        <r>
          <rPr>
            <b/>
            <sz val="9"/>
            <color indexed="81"/>
            <rFont val="Tahoma"/>
            <family val="2"/>
          </rPr>
          <t xml:space="preserve">NOTA: </t>
        </r>
        <r>
          <rPr>
            <sz val="9"/>
            <color indexed="81"/>
            <rFont val="Tahoma"/>
            <family val="2"/>
          </rPr>
          <t>SE TIENE 180 DIAS CALENDARIO COMO FECHA LIMITE PARA EMITIR INFORME FINAL</t>
        </r>
      </text>
    </comment>
    <comment ref="F10" authorId="2" shapeId="0">
      <text>
        <r>
          <rPr>
            <b/>
            <sz val="9"/>
            <color indexed="81"/>
            <rFont val="Tahoma"/>
            <family val="2"/>
          </rPr>
          <t>NOTA:</t>
        </r>
        <r>
          <rPr>
            <sz val="9"/>
            <color indexed="81"/>
            <rFont val="Tahoma"/>
            <family val="2"/>
          </rPr>
          <t xml:space="preserve">
REALIZAR POR LO MENOS 2 MEDICIONES AL AÑO DEL NIVEL DE SATISFACCIÓN</t>
        </r>
      </text>
    </comment>
  </commentList>
</comments>
</file>

<file path=xl/comments4.xml><?xml version="1.0" encoding="utf-8"?>
<comments xmlns="http://schemas.openxmlformats.org/spreadsheetml/2006/main">
  <authors>
    <author>Autor</author>
    <author>Administrador</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0" shapeId="0">
      <text>
        <r>
          <rPr>
            <b/>
            <sz val="9"/>
            <color indexed="81"/>
            <rFont val="Tahoma"/>
            <family val="2"/>
          </rPr>
          <t xml:space="preserve">EJECUTABLES EN EL AÑO:
</t>
        </r>
        <r>
          <rPr>
            <sz val="9"/>
            <color indexed="81"/>
            <rFont val="Tahoma"/>
            <family val="2"/>
          </rPr>
          <t>Se haran 4 Mediciones al Año.</t>
        </r>
        <r>
          <rPr>
            <b/>
            <sz val="9"/>
            <color indexed="81"/>
            <rFont val="Tahoma"/>
            <family val="2"/>
          </rPr>
          <t xml:space="preserve">
</t>
        </r>
        <r>
          <rPr>
            <sz val="9"/>
            <color indexed="81"/>
            <rFont val="Tahoma"/>
            <family val="2"/>
          </rPr>
          <t>El N° de Sujetos Totales Son:82 
Res. 017 del 21 Enero de 0026.
Total: XX Se Seleccionaron para la vigencia 2026 el 70%</t>
        </r>
      </text>
    </comment>
    <comment ref="F9" authorId="1" shapeId="0">
      <text>
        <r>
          <rPr>
            <b/>
            <sz val="9"/>
            <color indexed="81"/>
            <rFont val="Tahoma"/>
            <family val="2"/>
          </rPr>
          <t>Administrador:</t>
        </r>
        <r>
          <rPr>
            <sz val="9"/>
            <color indexed="81"/>
            <rFont val="Tahoma"/>
            <family val="2"/>
          </rPr>
          <t xml:space="preserve">
Se haran 4 mediciones al año.
Res. Res. 017 del 21 Enero de 0026.
</t>
        </r>
      </text>
    </comment>
    <comment ref="F12" authorId="1" shapeId="0">
      <text>
        <r>
          <rPr>
            <b/>
            <sz val="9"/>
            <color indexed="81"/>
            <rFont val="Tahoma"/>
            <family val="2"/>
          </rPr>
          <t>Administrador:</t>
        </r>
        <r>
          <rPr>
            <sz val="9"/>
            <color indexed="81"/>
            <rFont val="Tahoma"/>
            <family val="2"/>
          </rPr>
          <t xml:space="preserve">
Se haran 4 mediciones al año.
</t>
        </r>
      </text>
    </comment>
    <comment ref="F17" authorId="1" shapeId="0">
      <text>
        <r>
          <rPr>
            <b/>
            <sz val="9"/>
            <color indexed="81"/>
            <rFont val="Tahoma"/>
            <family val="2"/>
          </rPr>
          <t>Administrador:</t>
        </r>
        <r>
          <rPr>
            <sz val="9"/>
            <color indexed="81"/>
            <rFont val="Tahoma"/>
            <family val="2"/>
          </rPr>
          <t xml:space="preserve">
Se haran 4 mediciones al año.
</t>
        </r>
      </text>
    </comment>
    <comment ref="F18" authorId="1" shapeId="0">
      <text>
        <r>
          <rPr>
            <b/>
            <sz val="9"/>
            <color indexed="81"/>
            <rFont val="Tahoma"/>
            <family val="2"/>
          </rPr>
          <t>Administrador:</t>
        </r>
        <r>
          <rPr>
            <sz val="9"/>
            <color indexed="81"/>
            <rFont val="Tahoma"/>
            <family val="2"/>
          </rPr>
          <t xml:space="preserve">
Se haran 4 mediciones al año.
</t>
        </r>
      </text>
    </comment>
    <comment ref="F20" authorId="1" shapeId="0">
      <text>
        <r>
          <rPr>
            <b/>
            <sz val="9"/>
            <color indexed="81"/>
            <rFont val="Tahoma"/>
            <family val="2"/>
          </rPr>
          <t>Administrador:</t>
        </r>
        <r>
          <rPr>
            <sz val="9"/>
            <color indexed="81"/>
            <rFont val="Tahoma"/>
            <family val="2"/>
          </rPr>
          <t xml:space="preserve">
Se haran 4 mediciones al año.
El N° De Beneficios puede variar en cada vigencia.</t>
        </r>
      </text>
    </comment>
  </commentList>
</comments>
</file>

<file path=xl/comments5.xml><?xml version="1.0" encoding="utf-8"?>
<comments xmlns="http://schemas.openxmlformats.org/spreadsheetml/2006/main">
  <authors>
    <author>Autor</author>
    <author>Administrador</author>
    <author>RAFAEL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2" shapeId="0">
      <text>
        <r>
          <rPr>
            <b/>
            <sz val="9"/>
            <color indexed="81"/>
            <rFont val="Tahoma"/>
            <family val="2"/>
          </rPr>
          <t>NOTA IMPORTANTE:</t>
        </r>
        <r>
          <rPr>
            <sz val="9"/>
            <color indexed="81"/>
            <rFont val="Tahoma"/>
            <family val="2"/>
          </rPr>
          <t xml:space="preserve">
</t>
        </r>
        <r>
          <rPr>
            <b/>
            <sz val="9"/>
            <color indexed="81"/>
            <rFont val="Tahoma"/>
            <family val="2"/>
          </rPr>
          <t>Del Año: 2020= 1</t>
        </r>
        <r>
          <rPr>
            <sz val="9"/>
            <color indexed="81"/>
            <rFont val="Tahoma"/>
            <family val="2"/>
          </rPr>
          <t xml:space="preserve"> (PRFO: 02-2020) 
</t>
        </r>
        <r>
          <rPr>
            <b/>
            <sz val="9"/>
            <color indexed="81"/>
            <rFont val="Tahoma"/>
            <family val="2"/>
          </rPr>
          <t>Del Año: 2022:</t>
        </r>
        <r>
          <rPr>
            <sz val="9"/>
            <color indexed="81"/>
            <rFont val="Tahoma"/>
            <family val="2"/>
          </rPr>
          <t xml:space="preserve"> </t>
        </r>
        <r>
          <rPr>
            <b/>
            <sz val="9"/>
            <color indexed="81"/>
            <rFont val="Tahoma"/>
            <family val="2"/>
          </rPr>
          <t>2</t>
        </r>
        <r>
          <rPr>
            <sz val="9"/>
            <color indexed="81"/>
            <rFont val="Tahoma"/>
            <family val="2"/>
          </rPr>
          <t xml:space="preserve"> (PRFO: 006-2022, 021-2022).</t>
        </r>
        <r>
          <rPr>
            <b/>
            <sz val="9"/>
            <color indexed="81"/>
            <rFont val="Tahoma"/>
            <family val="2"/>
          </rPr>
          <t xml:space="preserve">
Del Año: 2024= 1 </t>
        </r>
        <r>
          <rPr>
            <sz val="9"/>
            <color indexed="81"/>
            <rFont val="Tahoma"/>
            <family val="2"/>
          </rPr>
          <t xml:space="preserve">(PRFO: 029-2024.
</t>
        </r>
        <r>
          <rPr>
            <b/>
            <sz val="9"/>
            <color indexed="81"/>
            <rFont val="Tahoma"/>
            <family val="2"/>
          </rPr>
          <t xml:space="preserve">Del Año: 2025= 6 </t>
        </r>
        <r>
          <rPr>
            <sz val="9"/>
            <color indexed="81"/>
            <rFont val="Tahoma"/>
            <family val="2"/>
          </rPr>
          <t>(PRFO: 001-2025, 002- 2025, 004-2025, 012-2025, 013-2025, 014-2025</t>
        </r>
      </text>
    </comment>
    <comment ref="G7" authorId="2" shapeId="0">
      <text>
        <r>
          <rPr>
            <b/>
            <sz val="9"/>
            <color indexed="81"/>
            <rFont val="Tahoma"/>
            <family val="2"/>
          </rPr>
          <t>NOTA IMPORTANTE:</t>
        </r>
        <r>
          <rPr>
            <sz val="9"/>
            <color indexed="81"/>
            <rFont val="Tahoma"/>
            <family val="2"/>
          </rPr>
          <t xml:space="preserve">
Corresponde a procesos ORDINARIOS Y VERBAL con más de tres años en trámite contados a partir de la apertura que no se han decidido.
</t>
        </r>
        <r>
          <rPr>
            <b/>
            <sz val="9"/>
            <color indexed="81"/>
            <rFont val="Tahoma"/>
            <family val="2"/>
          </rPr>
          <t>Del Año: 2022</t>
        </r>
        <r>
          <rPr>
            <sz val="9"/>
            <color indexed="81"/>
            <rFont val="Tahoma"/>
            <family val="2"/>
          </rPr>
          <t xml:space="preserve">= 3 (PRFO: 032022) IPRFV (022022, 052022).
</t>
        </r>
        <r>
          <rPr>
            <b/>
            <sz val="9"/>
            <color indexed="81"/>
            <rFont val="Tahoma"/>
            <family val="2"/>
          </rPr>
          <t>Del Año: 2023</t>
        </r>
        <r>
          <rPr>
            <sz val="9"/>
            <color indexed="81"/>
            <rFont val="Tahoma"/>
            <family val="2"/>
          </rPr>
          <t>= 8 (PRFO: 012023, 022023) IPRFV (022023, 012023, 032023, 042023, 062023, 072023)</t>
        </r>
      </text>
    </comment>
    <comment ref="F8" authorId="0" shapeId="0">
      <text>
        <r>
          <rPr>
            <b/>
            <sz val="9"/>
            <color indexed="81"/>
            <rFont val="Tahoma"/>
            <family val="2"/>
          </rPr>
          <t>EJECUTABLES EN EL AÑO</t>
        </r>
        <r>
          <rPr>
            <sz val="9"/>
            <color indexed="81"/>
            <rFont val="Tahoma"/>
            <family val="2"/>
          </rPr>
          <t xml:space="preserve">
PARA VIGENCIA 2026 SE MEDIRAN 3 PROCESOS ORDINARIOS QUE ESTAN EN RIESGO DE PRESCRIPCIÓN. ES DECIR PARA LA VIGENCIA 2026 SE TRABAJARA CON UNA META DEL 100%. DE LA TOTALIDAD DE LOS PROCESOS EN RIESGO DE PRESCRIPCIÓN.
DENOMINADOR DE ORDINARIOS: 3 DE ELLOS EL 100% SERIAN 3.
4 NO ESTAN EN RIESGO DE PRESCRIPCIÓN.</t>
        </r>
      </text>
    </comment>
    <comment ref="F9" authorId="0" shapeId="0">
      <text>
        <r>
          <rPr>
            <b/>
            <sz val="9"/>
            <color indexed="81"/>
            <rFont val="Tahoma"/>
            <family val="2"/>
          </rPr>
          <t>EJECUTABLES EN EL AÑO</t>
        </r>
        <r>
          <rPr>
            <sz val="9"/>
            <color indexed="81"/>
            <rFont val="Tahoma"/>
            <family val="2"/>
          </rPr>
          <t xml:space="preserve">
PARA VIGENCIA 2026 SE MEDIRAN 10 PROCESOS ORDINARIOS (EN RIESGO DE PRESCRIPCIÓN: 3 Y NO REISGO: 7). ES DECIR PARA LA VIGENCIA 2026 SE TRABAJARA CON UNA META DEL 30%. DE LA TOTALIDAD DE LOS PROCESOS.
DENOMINADOR DE ORDINARIOS: 10 DE ELLOS EL 30% SERIAN 3.</t>
        </r>
      </text>
    </comment>
  </commentList>
</comments>
</file>

<file path=xl/comments6.xml><?xml version="1.0" encoding="utf-8"?>
<comments xmlns="http://schemas.openxmlformats.org/spreadsheetml/2006/main">
  <authors>
    <author>Autor</author>
    <author>Administrador</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8" authorId="0" shapeId="0">
      <text>
        <r>
          <rPr>
            <b/>
            <sz val="9"/>
            <color indexed="81"/>
            <rFont val="Tahoma"/>
            <family val="2"/>
          </rPr>
          <t>EJECUTABLES EN EL AÑO</t>
        </r>
        <r>
          <rPr>
            <sz val="9"/>
            <color indexed="81"/>
            <rFont val="Tahoma"/>
            <family val="2"/>
          </rPr>
          <t xml:space="preserve">
PARA VIGENCIA 2024 SE TENDRA EN CUENTA LA LINEA BASE DE LOS 259 PROCESOS DE COBRO COACTIVO VIGENTE A CORTE DE 31 DICIEMBRE DE 2023.</t>
        </r>
      </text>
    </comment>
    <comment ref="F9" authorId="0" shapeId="0">
      <text>
        <r>
          <rPr>
            <b/>
            <sz val="9"/>
            <color indexed="81"/>
            <rFont val="Tahoma"/>
            <family val="2"/>
          </rPr>
          <t>EJECUTABLES EN EL AÑO</t>
        </r>
        <r>
          <rPr>
            <sz val="9"/>
            <color indexed="81"/>
            <rFont val="Tahoma"/>
            <family val="2"/>
          </rPr>
          <t xml:space="preserve">
PARA VIGENCIA 2026 SE TENDRA EN CUENTA LA FECHA MAS ANTIGUA EN EL MANDAMIENTO DE PAGO PARA ACTUALIZAR LAS LIQUIDACIONES.
DENOMINADOR: VARIABLE.</t>
        </r>
      </text>
    </comment>
  </commentList>
</comments>
</file>

<file path=xl/comments7.xml><?xml version="1.0" encoding="utf-8"?>
<comments xmlns="http://schemas.openxmlformats.org/spreadsheetml/2006/main">
  <authors>
    <author>Autor</author>
    <author>Administrador</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0" shapeId="0">
      <text>
        <r>
          <rPr>
            <b/>
            <sz val="9"/>
            <color indexed="81"/>
            <rFont val="Tahoma"/>
            <family val="2"/>
          </rPr>
          <t>EJECUTABLES EN EL AÑO</t>
        </r>
        <r>
          <rPr>
            <sz val="9"/>
            <color indexed="81"/>
            <rFont val="Tahoma"/>
            <family val="2"/>
          </rPr>
          <t xml:space="preserve">
PARA VIGENCIA 2026 SE MEDIRA CON BASE EN </t>
        </r>
        <r>
          <rPr>
            <b/>
            <sz val="9"/>
            <color indexed="81"/>
            <rFont val="Tahoma"/>
            <family val="2"/>
          </rPr>
          <t>82 PROCESOS</t>
        </r>
        <r>
          <rPr>
            <sz val="9"/>
            <color indexed="81"/>
            <rFont val="Tahoma"/>
            <family val="2"/>
          </rPr>
          <t xml:space="preserve"> DE LA VIGENCIA 2024 Y SE DEBERAN </t>
        </r>
        <r>
          <rPr>
            <b/>
            <sz val="9"/>
            <color indexed="81"/>
            <rFont val="Tahoma"/>
            <family val="2"/>
          </rPr>
          <t>DECIDIR EL 100%</t>
        </r>
        <r>
          <rPr>
            <sz val="9"/>
            <color indexed="81"/>
            <rFont val="Tahoma"/>
            <family val="2"/>
          </rPr>
          <t xml:space="preserve">. Y DEL 2025 SE VAN A DECIR EL 2% DE 156 PROCESOS ACTIVOS, </t>
        </r>
        <r>
          <rPr>
            <b/>
            <sz val="9"/>
            <color indexed="81"/>
            <rFont val="Tahoma"/>
            <family val="2"/>
          </rPr>
          <t>EQUIVALANTE A 3 PROCESOS</t>
        </r>
        <r>
          <rPr>
            <sz val="9"/>
            <color indexed="81"/>
            <rFont val="Tahoma"/>
            <family val="2"/>
          </rPr>
          <t>.
ES DECIR EL DENOMINADOR SERA: EL # TOTAL DE PROCESOS 85. SIN EMBARGO EN EL DENOMINADOR SE DEBERA COLOCAR LOS QUE CORRESPONDAN EN CADA TRIMESTRE.</t>
        </r>
      </text>
    </comment>
    <comment ref="F8" authorId="0" shapeId="0">
      <text>
        <r>
          <rPr>
            <b/>
            <sz val="9"/>
            <color indexed="81"/>
            <rFont val="Tahoma"/>
            <family val="2"/>
          </rPr>
          <t>EJECUTABLES EN EL AÑO</t>
        </r>
        <r>
          <rPr>
            <sz val="9"/>
            <color indexed="81"/>
            <rFont val="Tahoma"/>
            <family val="2"/>
          </rPr>
          <t xml:space="preserve">
PARA VIGENCIA 2026 SE MEDIRA CON BASE EN 4 PROCESOS DE LA VIGENCIA 2024, SE CALCULARA CON BASE EN EL 100%, ES DECIR; 4 PROCESOS.
DENOMINADOR: 4 PROCESOS EL ACUMULADO
</t>
        </r>
      </text>
    </comment>
    <comment ref="F9" authorId="0" shapeId="0">
      <text>
        <r>
          <rPr>
            <b/>
            <sz val="9"/>
            <color indexed="81"/>
            <rFont val="Tahoma"/>
            <family val="2"/>
          </rPr>
          <t>EJECUTABLES EN EL AÑO</t>
        </r>
        <r>
          <rPr>
            <sz val="9"/>
            <color indexed="81"/>
            <rFont val="Tahoma"/>
            <family val="2"/>
          </rPr>
          <t xml:space="preserve">
PARA VIGENCIA 2026 SE MEDIRA CON BASE EN 156 PROCESOS DE LA VIGENCIA 2025, SE CALCULARA CON BASE EN EL 2%, ES DECIR; 3 PROCESOS.
DENOMINADOR: 3 PROCESOS EL ACUMULADO</t>
        </r>
      </text>
    </comment>
  </commentList>
</comments>
</file>

<file path=xl/comments8.xml><?xml version="1.0" encoding="utf-8"?>
<comments xmlns="http://schemas.openxmlformats.org/spreadsheetml/2006/main">
  <authors>
    <author>Autor</author>
    <author>Administrador</author>
    <author>RAFAEL DAVID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F7" authorId="0" shapeId="0">
      <text>
        <r>
          <rPr>
            <b/>
            <sz val="9"/>
            <color indexed="81"/>
            <rFont val="Tahoma"/>
            <family val="2"/>
          </rPr>
          <t>EJECUTABLES EN EL AÑO</t>
        </r>
        <r>
          <rPr>
            <sz val="9"/>
            <color indexed="81"/>
            <rFont val="Tahoma"/>
            <family val="2"/>
          </rPr>
          <t xml:space="preserve">
El N° De actividades es Variable y queda sujeto al plan de capacitacion.
Se haran 4 Mediciones al Año.</t>
        </r>
      </text>
    </comment>
    <comment ref="F8" authorId="0" shapeId="0">
      <text>
        <r>
          <rPr>
            <b/>
            <sz val="9"/>
            <color indexed="81"/>
            <rFont val="Tahoma"/>
            <family val="2"/>
          </rPr>
          <t>EJECUTABLES EN EL AÑO</t>
        </r>
        <r>
          <rPr>
            <sz val="9"/>
            <color indexed="81"/>
            <rFont val="Tahoma"/>
            <family val="2"/>
          </rPr>
          <t xml:space="preserve">
El N° De actividades es Variable y queda sujeto al plan de trabajo.
Se haran 4 Mediciones al Año.</t>
        </r>
      </text>
    </comment>
    <comment ref="F9" authorId="0" shapeId="0">
      <text>
        <r>
          <rPr>
            <b/>
            <sz val="9"/>
            <color indexed="81"/>
            <rFont val="Tahoma"/>
            <family val="2"/>
          </rPr>
          <t>EJECUTABLES EN EL AÑO</t>
        </r>
        <r>
          <rPr>
            <sz val="9"/>
            <color indexed="81"/>
            <rFont val="Tahoma"/>
            <family val="2"/>
          </rPr>
          <t xml:space="preserve">
El N° De actividades es Variable y queda sujeto al Programa de Bienestar Social.
Se haran 4 Mediciones al Año.</t>
        </r>
      </text>
    </comment>
    <comment ref="F10" authorId="2" shapeId="0">
      <text>
        <r>
          <rPr>
            <b/>
            <sz val="9"/>
            <color indexed="81"/>
            <rFont val="Tahoma"/>
            <family val="2"/>
          </rPr>
          <t>EJECUTABLES PARA EL AÑO:</t>
        </r>
        <r>
          <rPr>
            <sz val="9"/>
            <color indexed="81"/>
            <rFont val="Tahoma"/>
            <family val="2"/>
          </rPr>
          <t xml:space="preserve">
El numero de actividades depende de lo presupuestado para ejecutar en la vigencia</t>
        </r>
      </text>
    </comment>
    <comment ref="F11" authorId="2" shapeId="0">
      <text>
        <r>
          <rPr>
            <b/>
            <sz val="9"/>
            <color indexed="81"/>
            <rFont val="Tahoma"/>
            <family val="2"/>
          </rPr>
          <t>EJECUTABLES PARA EL AÑO:</t>
        </r>
        <r>
          <rPr>
            <sz val="9"/>
            <color indexed="81"/>
            <rFont val="Tahoma"/>
            <family val="2"/>
          </rPr>
          <t xml:space="preserve">
El numero de soportes depende del los requerimientos recibidos.</t>
        </r>
      </text>
    </comment>
    <comment ref="F13" authorId="2" shapeId="0">
      <text>
        <r>
          <rPr>
            <b/>
            <sz val="9"/>
            <color indexed="81"/>
            <rFont val="Tahoma"/>
            <family val="2"/>
          </rPr>
          <t xml:space="preserve">EJECUTABLES EN EL AÑO:
</t>
        </r>
        <r>
          <rPr>
            <sz val="9"/>
            <color indexed="81"/>
            <rFont val="Tahoma"/>
            <family val="2"/>
          </rPr>
          <t>El numero de transferencias dependen del cronograma que se planifique, sin embargo todas las transferencias recibidas deben quedar lista en la vigencia actual.</t>
        </r>
      </text>
    </comment>
    <comment ref="F14" authorId="2" shapeId="0">
      <text>
        <r>
          <rPr>
            <b/>
            <sz val="9"/>
            <color indexed="81"/>
            <rFont val="Tahoma"/>
            <family val="2"/>
          </rPr>
          <t xml:space="preserve">EJECUTABLES EN EL AÑO:
</t>
        </r>
        <r>
          <rPr>
            <sz val="9"/>
            <color indexed="81"/>
            <rFont val="Tahoma"/>
            <family val="2"/>
          </rPr>
          <t>El numero de documentos a recibir en optimas condiciones depende del N° de prestamos realizados.</t>
        </r>
      </text>
    </comment>
  </commentList>
</comments>
</file>

<file path=xl/comments9.xml><?xml version="1.0" encoding="utf-8"?>
<comments xmlns="http://schemas.openxmlformats.org/spreadsheetml/2006/main">
  <authors>
    <author>Autor</author>
    <author>Administrador</author>
    <author>RAFAEL POMBO</author>
  </authors>
  <commentList>
    <comment ref="K6" authorId="0" shapeId="0">
      <text>
        <r>
          <rPr>
            <b/>
            <sz val="9"/>
            <color indexed="81"/>
            <rFont val="Tahoma"/>
            <family val="2"/>
          </rPr>
          <t>RANGOS</t>
        </r>
        <r>
          <rPr>
            <sz val="9"/>
            <color indexed="81"/>
            <rFont val="Tahoma"/>
            <family val="2"/>
          </rPr>
          <t xml:space="preserve">
DE 0 AL 35% = MINIMO
DE 36 A 79%= ACEPTABLE
DE 80 AL 100% = SATISFACTORIO</t>
        </r>
      </text>
    </comment>
    <comment ref="O6" authorId="1" shapeId="0">
      <text>
        <r>
          <rPr>
            <b/>
            <sz val="9"/>
            <color indexed="81"/>
            <rFont val="Tahoma"/>
            <family val="2"/>
          </rPr>
          <t>RANGOS
DE 0 AL 35% = MINIMO
DE 36 A 79%= ACEPTABLE
DE 80 AL 100% = SATISFACTORIO</t>
        </r>
      </text>
    </comment>
    <comment ref="P6" authorId="0" shapeId="0">
      <text>
        <r>
          <rPr>
            <b/>
            <sz val="9"/>
            <color indexed="81"/>
            <rFont val="Tahoma"/>
            <family val="2"/>
          </rPr>
          <t>RANGOS</t>
        </r>
        <r>
          <rPr>
            <sz val="9"/>
            <color indexed="81"/>
            <rFont val="Tahoma"/>
            <family val="2"/>
          </rPr>
          <t xml:space="preserve">
DE 0 AL 35% = MINIMO
DE 36 A 79%= ACEPTABLE
DE 80 AL 100% = SATISFACTORIO</t>
        </r>
      </text>
    </comment>
    <comment ref="T6" authorId="1" shapeId="0">
      <text>
        <r>
          <rPr>
            <b/>
            <sz val="9"/>
            <color indexed="81"/>
            <rFont val="Tahoma"/>
            <family val="2"/>
          </rPr>
          <t>RANGOS
DE 0 AL 35% = MINIMO
DE 36 A 79%= ACEPTABLE
DE 80 AL 100% = SATISFACTORIO</t>
        </r>
      </text>
    </comment>
    <comment ref="U6" authorId="0" shapeId="0">
      <text>
        <r>
          <rPr>
            <b/>
            <sz val="9"/>
            <color indexed="81"/>
            <rFont val="Tahoma"/>
            <family val="2"/>
          </rPr>
          <t>RANGOS</t>
        </r>
        <r>
          <rPr>
            <sz val="9"/>
            <color indexed="81"/>
            <rFont val="Tahoma"/>
            <family val="2"/>
          </rPr>
          <t xml:space="preserve">
DE 0 AL 35% = MINIMO
DE 36 A 79%= ACEPTABLE
DE 80 AL 100% = SATISFACTORIO</t>
        </r>
      </text>
    </comment>
    <comment ref="Z6" authorId="0" shapeId="0">
      <text>
        <r>
          <rPr>
            <b/>
            <sz val="9"/>
            <color indexed="81"/>
            <rFont val="Tahoma"/>
            <family val="2"/>
          </rPr>
          <t>RANGOS</t>
        </r>
        <r>
          <rPr>
            <sz val="9"/>
            <color indexed="81"/>
            <rFont val="Tahoma"/>
            <family val="2"/>
          </rPr>
          <t xml:space="preserve">
DE 0 AL 35% = MINIMO
DE 36 A 79%= ACEPTABLE
DE 80 AL 100% = SATISFACTORIO</t>
        </r>
      </text>
    </comment>
    <comment ref="D7" authorId="2" shapeId="0">
      <text>
        <r>
          <rPr>
            <b/>
            <sz val="9"/>
            <color indexed="81"/>
            <rFont val="Tahoma"/>
            <family val="2"/>
          </rPr>
          <t>Responsable:</t>
        </r>
        <r>
          <rPr>
            <sz val="9"/>
            <color indexed="81"/>
            <rFont val="Tahoma"/>
            <family val="2"/>
          </rPr>
          <t xml:space="preserve">
P.U. Contador</t>
        </r>
      </text>
    </comment>
    <comment ref="D8" authorId="2" shapeId="0">
      <text>
        <r>
          <rPr>
            <b/>
            <sz val="9"/>
            <color indexed="81"/>
            <rFont val="Tahoma"/>
            <family val="2"/>
          </rPr>
          <t>Responsable:</t>
        </r>
        <r>
          <rPr>
            <sz val="9"/>
            <color indexed="81"/>
            <rFont val="Tahoma"/>
            <family val="2"/>
          </rPr>
          <t xml:space="preserve">
Tesorero</t>
        </r>
      </text>
    </comment>
  </commentList>
</comments>
</file>

<file path=xl/sharedStrings.xml><?xml version="1.0" encoding="utf-8"?>
<sst xmlns="http://schemas.openxmlformats.org/spreadsheetml/2006/main" count="887" uniqueCount="296">
  <si>
    <t>NOMBRE DEL PROCESO</t>
  </si>
  <si>
    <t>OBJETIVO INSTITUCIONAL</t>
  </si>
  <si>
    <t>OBJETIVO ESTRATEGICO</t>
  </si>
  <si>
    <t>ACTIVIDAD</t>
  </si>
  <si>
    <t>META</t>
  </si>
  <si>
    <t>CUANTIFICABLES DE META</t>
  </si>
  <si>
    <t>INDICADOR</t>
  </si>
  <si>
    <t>NUMERADOR</t>
  </si>
  <si>
    <t>DENOMINADOR</t>
  </si>
  <si>
    <t>% DE CUMPLIMIENTO</t>
  </si>
  <si>
    <t>NIVEL DE CUMPLIMIENTO</t>
  </si>
  <si>
    <t>OBSERVACIONES</t>
  </si>
  <si>
    <r>
      <rPr>
        <b/>
        <sz val="10"/>
        <color theme="1" tint="4.9989318521683403E-2"/>
        <rFont val="Arial"/>
        <family val="2"/>
      </rPr>
      <t>1er Corte</t>
    </r>
    <r>
      <rPr>
        <sz val="10"/>
        <color theme="1" tint="4.9989318521683403E-2"/>
        <rFont val="Arial"/>
        <family val="2"/>
      </rPr>
      <t>:</t>
    </r>
  </si>
  <si>
    <r>
      <rPr>
        <b/>
        <sz val="10"/>
        <color theme="1" tint="4.9989318521683403E-2"/>
        <rFont val="Arial"/>
        <family val="2"/>
      </rPr>
      <t>2do Corte</t>
    </r>
    <r>
      <rPr>
        <sz val="10"/>
        <color theme="1" tint="4.9989318521683403E-2"/>
        <rFont val="Arial"/>
        <family val="2"/>
      </rPr>
      <t>:</t>
    </r>
  </si>
  <si>
    <t>NOMBRE DEL PROCESO:</t>
  </si>
  <si>
    <t>RESPONSABLE (S):</t>
  </si>
  <si>
    <t>DEPENDENCIA:</t>
  </si>
  <si>
    <t>RESPONSABILIDAD FISCAL</t>
  </si>
  <si>
    <t>CONTROL FISCAL</t>
  </si>
  <si>
    <t>CODIGO</t>
  </si>
  <si>
    <t>MEDICIÓN DEL PLAN ESTRATÉGICO</t>
  </si>
  <si>
    <t>VER</t>
  </si>
  <si>
    <t>DIRECCIONAMIENTO ESTRATÉGICO</t>
  </si>
  <si>
    <r>
      <rPr>
        <b/>
        <sz val="10"/>
        <color theme="1" tint="4.9989318521683403E-2"/>
        <rFont val="Arial"/>
        <family val="2"/>
      </rPr>
      <t>3er Corte</t>
    </r>
    <r>
      <rPr>
        <sz val="10"/>
        <color theme="1" tint="4.9989318521683403E-2"/>
        <rFont val="Arial"/>
        <family val="2"/>
      </rPr>
      <t>:</t>
    </r>
  </si>
  <si>
    <t>FISICO, FINANICERO, TECNOLÓGICO, HUMANO</t>
  </si>
  <si>
    <t>RECURSOS:</t>
  </si>
  <si>
    <t>ESTADO</t>
  </si>
  <si>
    <t>Ejecutar medidas que persuadan a los sujetos de control para que realicen oportunamente los pagos de cuotas de auditaje</t>
  </si>
  <si>
    <t>Variable</t>
  </si>
  <si>
    <t>Informe de beneficios del control fiscal consolidado</t>
  </si>
  <si>
    <t>Garantizar la preservación y custodia de los documentos e información prestada en un 100% de tal forma que retornen en el menor tiempo posible y en las condiciones entregadas</t>
  </si>
  <si>
    <t>N° de Monitoreos realizados / N° de Monitoreos Programados x 100</t>
  </si>
  <si>
    <t>Resultado calificación desempeño obtenido en el FURAG</t>
  </si>
  <si>
    <t>Formato 34 – Planeación estratégica---Informe rendición de cuenta</t>
  </si>
  <si>
    <t>De 1 Enero a Marzo 30</t>
  </si>
  <si>
    <t>De 1  Abril  - Junio 30</t>
  </si>
  <si>
    <t>De 1 Julio - 30 Septiembre</t>
  </si>
  <si>
    <t>De 1 Octubre - 30 Diciembre</t>
  </si>
  <si>
    <r>
      <rPr>
        <b/>
        <sz val="10"/>
        <color theme="1" tint="4.9989318521683403E-2"/>
        <rFont val="Arial"/>
        <family val="2"/>
      </rPr>
      <t>4to Corte</t>
    </r>
    <r>
      <rPr>
        <sz val="10"/>
        <color theme="1" tint="4.9989318521683403E-2"/>
        <rFont val="Arial"/>
        <family val="2"/>
      </rPr>
      <t>:</t>
    </r>
  </si>
  <si>
    <t>PROCESOS</t>
  </si>
  <si>
    <t>% CUMPLIMIENTO POR PROCESO</t>
  </si>
  <si>
    <t>I MEDICIÓN</t>
  </si>
  <si>
    <t>II MEDICIÓN</t>
  </si>
  <si>
    <t>III MEDICIÓN</t>
  </si>
  <si>
    <t>IV MEDICIÓN</t>
  </si>
  <si>
    <t>AVANCE TOTAL DE CUMPLIMIENTO:</t>
  </si>
  <si>
    <t>N° total de trasladados realizados dentro del termino establecido / Nº  total de traslados que se debian realizar dentro del termino X 100</t>
  </si>
  <si>
    <t>Medir el cumplimiento de los terminos en los traslados derivados del proceso auditor</t>
  </si>
  <si>
    <t>Dar respuesta al 100% de las peticiones  recibidas dentro de los términos de ley</t>
  </si>
  <si>
    <t>N° acumulado de procesos de responsabilidad fiscal ORDINARIOS con fallo SIN y CON responsabilidad fiscal, y con cesación por pago ejecutoriados / N° total de procesos de responsabilidad fiscal tramitados durante el periodo evaluado</t>
  </si>
  <si>
    <t>Identificar el porcentaje de procesos de responsabilidad fiscal en los que se ha proferido fallo con y sin responsabilidad, y con cesación por pago debidamente ejecutoriados.</t>
  </si>
  <si>
    <t>Valor del recaudo total acumulado / Valor presupuestado de recaudo para la vigencia rendida X 100</t>
  </si>
  <si>
    <t>Valor del recaudo total acumulado / Valor acumulado de compromisos presupuestales X 100</t>
  </si>
  <si>
    <t>Lograr cubrir los compromisos adquiridos con el total recaudado por la entidad</t>
  </si>
  <si>
    <t>Verificar el índice de compromisos presupuestales adquiridos con relación a la apropiación definitiva.</t>
  </si>
  <si>
    <t>No superar la apropiación definitiva.</t>
  </si>
  <si>
    <t>Realizar el 100% de las obligaciones requeridas por la entidad.</t>
  </si>
  <si>
    <t>Ejecutar el pago de las obligaciones registradas</t>
  </si>
  <si>
    <t>Valor acumulado de pagos / Valor del recaudo total acumulado X 100</t>
  </si>
  <si>
    <t>Verificar el índice de los pagos efectuados respecto del recaudo efectuado</t>
  </si>
  <si>
    <t>Realizar la publicación de los informes de estados financieros en un 100%.</t>
  </si>
  <si>
    <t>Implementar herramientas que permitan hacer seguimiento oportuno a los recaudos.</t>
  </si>
  <si>
    <t>Medidas ejercidas / sujetos de control con deudas de cuotas de auditajes X 100</t>
  </si>
  <si>
    <t>Recaudar el 100% de las Transferencias del Nivel Central y las cuotas de auditaje de las ESE.</t>
  </si>
  <si>
    <t>Verificar el índice de correspondencia entre los recaudado y los compromisos presupuestales adquiridos</t>
  </si>
  <si>
    <t>Valor acumulado de obligaciones presupuestales / Valor acumulado de compromisos presupuestales X 100</t>
  </si>
  <si>
    <t>Valor acumulado de pagos realizados / Valor acumulado de obligaciones presupuestales X 100</t>
  </si>
  <si>
    <t>Publicar los informes financieros y contables en la página web de acuerdo con lo establecidos por la Contaduría General de la Nación – CGN.</t>
  </si>
  <si>
    <t>Realizar los pagos de acuerdo con el recaudo de la entidad</t>
  </si>
  <si>
    <t xml:space="preserve">N° acumulado de procesos de cobro coactivo con investigación de bienes durante la vigencia / N° total de procesos de cobro coactivo tramitados durante la vigencia X 100                      </t>
  </si>
  <si>
    <t>Adelantar las gestiones pertinentes para la investigación de bienes de los deudores fiscales dentro de los procesos de cobro coactivo.</t>
  </si>
  <si>
    <t xml:space="preserve">N° acumulado de procesos de cobro coactivo con actualización de la liquidación del crédito durante la vigencia / N° total de procesos de cobro coactivo tramitados durante la vigencia X 100                         </t>
  </si>
  <si>
    <t>Garantizar la publicación y/o cargue de los documentos contractuales en la plataforma SIA Observa de forma oportuna</t>
  </si>
  <si>
    <t>Cumplir con el cargue al 100% de los contratos celebrado duarente el periodo evaluado en la plataforma SIA Observa de forma oportuna</t>
  </si>
  <si>
    <t>N° de contratos cargados en el SIA Observa durante la vigencia evaluada de forma oportuna / N° total de contratos celebrados en la vigencia del periodo evaluado X 100</t>
  </si>
  <si>
    <t>Valor de los contratos rendidos en el SIA Observa / Valor de los contratos
rendidos y no rendidos en el SIA Observa durante la vigencia X 100</t>
  </si>
  <si>
    <t>Realizar la publicación oportuna del valor de la contratación estatal en el sistema de información SIA Observa de la AGR.</t>
  </si>
  <si>
    <t>Publicar el 100% de los valores de la contratación realizada durante el periodo en la plataforma SIA Observa</t>
  </si>
  <si>
    <t>Cumplir Minimo con el  90% del plan de formación.</t>
  </si>
  <si>
    <t xml:space="preserve">Lograr cumplir al 100% la 
organización y conservarción de los documentos transferidos al archivo central, de acuerdo a los tiempos de retención establecidos para la vigencia según la TRD. </t>
  </si>
  <si>
    <t>N° de transferencias organizadas  /  N° de transferencias recibidas x 100</t>
  </si>
  <si>
    <t>N° de documentos e información devueltos por funcionarios en optimas condiciones que se recibieron / N° Total de prestamos documentos, expedientes,  e información entregada a funcionarios x 100</t>
  </si>
  <si>
    <t>Controlar los prestamos de documentos, expediente, libros e información solicitada al archivo central</t>
  </si>
  <si>
    <t>N° de soportes técnicos y/o tecnológicos atendidos en los procesos / N° total de soportes técnicos y/o tecnológicos requeridos x 100</t>
  </si>
  <si>
    <t>Atender como mínimo el 90% de las necesidades técnicas y/o tecnológicas (soporte) solicitadas.</t>
  </si>
  <si>
    <t>Atender los requerimentos  tecnológicos (necesidades) solcitadas por los diferentes procesos con el fin de asegurar y mantener la continuidad en las operaciones de la CGDC.</t>
  </si>
  <si>
    <t>N° de publicaciones realizadas en la página web / N° de solicitudes recibidas de publicación x 100</t>
  </si>
  <si>
    <t>Lograr efectuar la publicación del 100% de las solicitudes recibidas en la página web, redes sociales y medios de comunicación.</t>
  </si>
  <si>
    <t>Llevar un control de las publicaciones en la página web, redes sociales y medios de comunicación de la entidad.</t>
  </si>
  <si>
    <t>N° de Seguimientos Realizados al mapa de riesgos  / Total de informes de seguimiento planificado al mapa de riesgo x 100</t>
  </si>
  <si>
    <t xml:space="preserve">Realizar tres seguimientos en la vigencia </t>
  </si>
  <si>
    <t>N° de actividades ejecutadas del PETI / N° total de actividades programadas en el PETI x 100</t>
  </si>
  <si>
    <t>N° Actividades realizadas de acuerdo con el plan de formación / N° total de actividades programadas en el Plan de formación x 100.</t>
  </si>
  <si>
    <t>Valor acumulado de compromisos presupuestales / Apropiación definitiva para la vigencia</t>
  </si>
  <si>
    <t>Ejecutar las actividades establecidas en el Plan de Tecnologia de la Informacion y Comunicaciones - PETI.</t>
  </si>
  <si>
    <t>Ejecutar Minimo el 90% de las actividades contempladas en el PETI para la vigencia.</t>
  </si>
  <si>
    <t>N° de actividades ejecutadas / N° de actividades programadas X 100</t>
  </si>
  <si>
    <t>Articular el control fiscal y el control político, remitiendo a las corporaciones los resultados de la evaluación de la gestión fiscal</t>
  </si>
  <si>
    <t>No iniciado</t>
  </si>
  <si>
    <t>Realizar las reuniones trimestrales  del Comité Institucional de Coordinación de Control Interno para monitorear los avances de la implementación del Manual Operativo del MIPG</t>
  </si>
  <si>
    <t>N° acumulado de procesos administrativos sancionatorios con resolución sancionatoria o archivo por no mérito de la vigencia 2024 / N° total de procesos administrativos sancionatorios fiscales tramitados durante el periodo evaluado de la vigencia 2024 X 100</t>
  </si>
  <si>
    <t>ASESOR DEL DESPACHO DEL CONTRALOR</t>
  </si>
  <si>
    <t>DESPACHO DEL CONTRALOR</t>
  </si>
  <si>
    <t>PLANEACIÓN Y MONITOREO</t>
  </si>
  <si>
    <t>OFICINA ASESORA DE PLANEACIÓN</t>
  </si>
  <si>
    <t>JEFE DE LA OFICINA ASESORA DE PLANEACIÓN</t>
  </si>
  <si>
    <t>Realizar de forma trimestral un informe de seguimiento al plan estratégico.</t>
  </si>
  <si>
    <t>N° de informes realizados en el trimestre / N° de informes de seguimiento programados en el año x 100</t>
  </si>
  <si>
    <t>Realizar de forma trimestral un informe de seguimiento a los Planes de Acción o Planes Operativos Anuales (POA) de cada proceso.</t>
  </si>
  <si>
    <t>N° de informes realizados en el trimestre del POA / N° de seguimiento totales programados a realizar en el año x 100</t>
  </si>
  <si>
    <t>N° de requerimientos realizados en el trimestre a los sujetos de control / N° total de requerimientos programados al año X 100</t>
  </si>
  <si>
    <t>Mantener el Manual de Identidad Visual y hacer verificación de su aplicación a través del Sistema de Gestión de Calidad de la entidad.</t>
  </si>
  <si>
    <t>Fortalecer la transparencia de la CGDS mediante la divulgación sistemática de la gestión institucional en canales digitales y ejercicios de rendición de cuentas, orientados a consolidar la confianza de la ciudadanía y los organismos de control social.</t>
  </si>
  <si>
    <t>N° de actividades de divulgación acumulada realizadas en el trimestre para los diferentes medios / N° total de actividades programadas en el año de divulgación en plataformas digitales de la entidad X 100</t>
  </si>
  <si>
    <t>CONTROL SOCIAL Y ATENCIÓN AL USUARIO</t>
  </si>
  <si>
    <t xml:space="preserve">Responder las distintas peticiones de la ciudadania conforme a nuestra competencia como ente territorial, logrando una respuesta de fondo dentro los terminos legales.
</t>
  </si>
  <si>
    <t>Dar respuesta al 100% de las peticiones  recibidas dentro del marco normativo vigente.</t>
  </si>
  <si>
    <t>N° acumulado de peticiones con respuesta de fondo y trasladadas por competencia dentro de los términos de ley / N° acumulado de peticiones recibidas para tramitar durante el periodo evaluado y que se encuentran dentro del termino X 100</t>
  </si>
  <si>
    <t>Evaluar la gestión de la Contraloría en la ejecución de actividades de
promoción de la participación ciudadana que propicie un estímulo del control fiscal participativo.</t>
  </si>
  <si>
    <t>N° de actividades de promoción ejecutadas de acuerdo con el Plan de Promoción de la Participación Ciudadana / N° de actividades de promoción programadas por el proceso de control social y atención al ciudadano en el periodo evaluado X 100</t>
  </si>
  <si>
    <t>SUBCONTRALOR</t>
  </si>
  <si>
    <t>SUBCONTRALORIA</t>
  </si>
  <si>
    <t>Fortalecer la incidencia del control social participativo mediante el empoderamiento de la ciudadanía y las veedurías, asegurando su vinculación activa a través de los canales de interacción y programas de formación institucional.</t>
  </si>
  <si>
    <t>Lograr un cumplimiento minimo del 90% en el Plan de Promoción de la Participación Ciudadana.</t>
  </si>
  <si>
    <t>Garantizar la publicación al 100% en la web, los informes finales de las denuncias abocadas por la entidad y con respuestas de fondo.</t>
  </si>
  <si>
    <t>Optimizar el uso de las plataformas digitales de la entidad (Redes sociales y pagina web) para facilitar el acceso a información clara y sencilla, promoviendo el control social y el diálogo con las partes interesadas</t>
  </si>
  <si>
    <t>Socializar el Plan Estratégico y realizar seguimiento al mismo a través de los Planes Operativos Anuales (POA) por procesos con el propósito de evaluar el grado de avance del Plan Estratégico Institucional (PEI) y hacer la rendición de cuenta ante la AGR.</t>
  </si>
  <si>
    <t>Realizar la gestión de cobro persuasivo a los sujetos de control de acuerdo con los compromisos y periodicidad que le corresponda a cada uno</t>
  </si>
  <si>
    <t>Realizar monitoreo y seguimiento al Plan Estratégico Institucional - PEI con el propósito de medir los avances del mismo y mostrar los resultados alcanzados.</t>
  </si>
  <si>
    <t>Realizar seguimiento trimestral al PLAN OPERATIVO ANUAL - POA (Plan de Acción) da cada proceso con el propósito de medir el cumplimiento y niveles de avances de los objetivos particulares de cada uno y por ende el PEI.</t>
  </si>
  <si>
    <t>N° de encuestados que se consideran satisfechos / N° total de encuestados X 100</t>
  </si>
  <si>
    <t>Garantizar de forma oportuna la publicación en la página web de la contraloría, los informes finales de las denuncias.</t>
  </si>
  <si>
    <t>N° total de informes finales publicados en la página web de las denuncias abocadas / N° total de denuncias recibidas y abocadas que deben estar publicadas en la página web X 100</t>
  </si>
  <si>
    <t>Realizar la medición del índice de satisfacción y percepción de los usuarios (ciudadanos, entes vigilados o denunciantes) sobre la calidad, oportunidad y transparencia de los servicios prestados por la entidad.</t>
  </si>
  <si>
    <t>Contar con un nivel de satisfacción mínimo del 90% de acuerdo con el mecanismo de evaluación aplicado</t>
  </si>
  <si>
    <t>CONTROL SOCIAL Y ATENCIÓN AL CIUDADANO</t>
  </si>
  <si>
    <t>P1</t>
  </si>
  <si>
    <t>P2</t>
  </si>
  <si>
    <t>P3</t>
  </si>
  <si>
    <t>P4</t>
  </si>
  <si>
    <t>FORTALECER EL CONTROL FISCAL CON ALTOS ESTANDARES DE CALIDAD, MEDIANTE LA IMPLEMENTACIÓN DE AUDITORÍAS CON ENFOQUE TÉCNICO, RIGUROSO, EFECTIVO Y CON CRITERIOS DE OPORTUNIDAD.</t>
  </si>
  <si>
    <t>Realizar alianzas estrategicas con establecimientos educativos y/o interinstitucionales que permitan apoyar y fortalecer a los procesos de la entidad.</t>
  </si>
  <si>
    <t>Mantener todos aquellos convenios que se suscriban y que agreguen valor a la entidad para la  vigencia.</t>
  </si>
  <si>
    <t>N° de convenios gestionados que se encuentran vigentes  / N° de convenios gestionados en la vigencia actual x 100</t>
  </si>
  <si>
    <t>Promover el cumplimiento del Plan Estratégico Institucional (PEI) y Plan Operativo Anual (POA); a través de la divulgación y monitoreo trimestral para determinar el porcentaje acumulado de avance en el cumplimiento de los objetivos.</t>
  </si>
  <si>
    <t>Mejorar la gestión de la CGDS a través de una estrategia de Marketing digital, que permita el acceso a la información pública mediante un flujo permanente de contenidos sobre la gestión institucional en canales digitales y espacios de rendición de cuentas, contribuyendo al empoderamiento ciudadano.</t>
  </si>
  <si>
    <t>Realizar reforzamiento en el cumplimiento y seguimiento de la nueva imagen institucional establecida en el Manual de Identidad de la CGDS.</t>
  </si>
  <si>
    <t>Hacer requerimiento a los sujetos de control para incentivar el pago oportuno de las cuotas de auditaje.</t>
  </si>
  <si>
    <t>N° de mediciones acumuladas realizadas en el trimestre / N° de seguimiento a realizar en el año x 100</t>
  </si>
  <si>
    <t>Lograr una cobertura en la socialización al 100% del Plan Estratégico 2026 - 2029 a los funcionarios de la CGDS - y hacerle seguimiento trimestral al 100% de los procesos.</t>
  </si>
  <si>
    <t>Realizar una cobertura del 70% de los sujetos de control establecidos en el Plan de Vigilancia de Control Fiscal Territorial - PVCFT</t>
  </si>
  <si>
    <t>N° acumulado de sujetos auditados de acuerdo al PVCFT  / N° total de sujetos de vigilancia y control establecidos en el PVCFT X 100</t>
  </si>
  <si>
    <t>Valor del presupuesto público auditado / Valor Total del presupuesto auditado del recurso público a vigilar X 100</t>
  </si>
  <si>
    <t>N° acumulado de auditorías ejecutadas con informe final comunicado al sujeto de control / N° de total de auditorías programadas en el PVCFT  con vencimiento a la fecha de corte del periodo evaluado X 100</t>
  </si>
  <si>
    <t>N° de sujetos de control cuyo informe de auditoría contenga el concepto sobre el control fiscal interno / N° total de sujetos de vigilancia y control X 100</t>
  </si>
  <si>
    <t>N° de informes finales remitidos a las Corporaciones en el corte / Total de Informes finales a remitir en el corte X 100</t>
  </si>
  <si>
    <r>
      <t xml:space="preserve">Determinar la gestión de la Contraloría en su responsabilidad de revisar y emitir pronunciamiento de las cuentas recibidas de los sujetos </t>
    </r>
    <r>
      <rPr>
        <sz val="10"/>
        <color theme="1"/>
        <rFont val="Arial"/>
        <family val="2"/>
      </rPr>
      <t>de control</t>
    </r>
  </si>
  <si>
    <r>
      <t xml:space="preserve">Realizar el control a la presentación de las cuentas rendidas por los  sujetos </t>
    </r>
    <r>
      <rPr>
        <sz val="10"/>
        <color theme="1"/>
        <rFont val="Arial"/>
        <family val="2"/>
      </rPr>
      <t>de control</t>
    </r>
    <r>
      <rPr>
        <sz val="10"/>
        <color rgb="FF000000"/>
        <rFont val="Arial"/>
        <family val="2"/>
      </rPr>
      <t xml:space="preserve"> obligados a rendir la cuenta.</t>
    </r>
  </si>
  <si>
    <t>N° acumulado de cuentas debidamente revisadas, con pronunciamiento dentro del periodo rendido / N° total de sujetos de control obligados a rendir cuenta X 100</t>
  </si>
  <si>
    <t>Valor acumulado de contratos auditados de acuerdo con la muestra seleccionada conforme al % establecido del valor total del presupuesto auditado / Valor total de la muestra a seleccionar de los contratos suscritos por los sujetos el periodo de balance X 100</t>
  </si>
  <si>
    <t>N° acumulado de contratos auditados de acuerdo con la muestra seleccionada conforme al % establecido del valor total del presupuesto auditado / N° total de contratos a auditar de acuerdo con la muestra seleccionada y que hayan sido suscritos por los sujetos de control en el periodo de balance X 100</t>
  </si>
  <si>
    <t>Evaluar la gestión financiera y el impacto de la inversión pública destinada al componente ambiental, mediante auditorías especializadas a los sujetos de control que administran o ejecutan recursos para la protección del medio ambiente en el departamento.</t>
  </si>
  <si>
    <t>Lograr el 100% de cobertura en la vigilancia del presupuesto ambiental programado de acuerdo con la muestra anual incluida en el PVCFT.</t>
  </si>
  <si>
    <t>Valor del presupuesto público auditado del componente ambiental / Valor total del presupuesto público a vigilar del componente ambiental X 100</t>
  </si>
  <si>
    <t>N° acumulado de sujetos de control auditados que manejan recursos del componente ambiental / N° total de sujetos de control que manejan recursos del componente X 100</t>
  </si>
  <si>
    <t>Cumplir con el 100% dentro de los terminos establecidos con la entrega o envio de los traslados.</t>
  </si>
  <si>
    <t xml:space="preserve">Solicitar la apertura de los procesos PASF (Procesos Administrativos Sancionatorio Fiscal) si dentro de los terminos establecidos, los sujetos de control no ha cumplido con los requerimientos. </t>
  </si>
  <si>
    <t>N° de informes macro fiscales entregados en la fecha estipulada / Total de informes macro requeridos por la ley X 100</t>
  </si>
  <si>
    <t>Identificar y reportar el porcentaje que representan los beneficio de control fiscal cualitativo y cuantitativo de los sujetos vigilados que fueron incluidos en el PVCFT.</t>
  </si>
  <si>
    <t>Determinar y cuantificar los Beneficios del Control Fiscal, determinados por la Contraloría; con relación al N° de sujetos de control auditados.</t>
  </si>
  <si>
    <t>Incrementar la eficacia del ejercicio del control fiscal mediante la ejecución oportuna y técnica de auditorías, procesos de responsabilidad fiscal y actuaciones de control</t>
  </si>
  <si>
    <t>Lograr que se cumpla con el 100% de los informes finales de auditoría notificados al sujeto de control programados dentro del PVCFT y en los tiempo establecido en el proceso auditor.</t>
  </si>
  <si>
    <t>Determinan el porcentaje de ejecución del Plan de Vigilancia de Control Fiscal Territorial - PVCFT</t>
  </si>
  <si>
    <t>Realizar auditorías a la contratación suscrita por los sujetos de control, asegurando la verificación de la legalidad, transparencia y ejecución de la muestra seleccionada de acuerdo con el Plan de Vigilancia de Control Fiscal Territorial (PVCFT).</t>
  </si>
  <si>
    <t>Auditar el 100% los contratos que conforman la muestra seleccionada del presupuesto total de los sujetos de control para la vigencia fiscal analizada.</t>
  </si>
  <si>
    <t>Realizar los traslado al 100% de los procesos administrativos sancionatorio derivados de los incumplimientos a los requermientos de los sujetos de control.</t>
  </si>
  <si>
    <t xml:space="preserve">Dar cumplimiento al 100% en la elaboración de los informes macrofiscales dentro del termino establecido.  </t>
  </si>
  <si>
    <t>JEFE DE OFICINA DE CONTROL FISCAL Y AUDITORIA</t>
  </si>
  <si>
    <t>JEFE DE OFICINA DE RESPONSABILIDAD FISCAL Y JURISDICCIÓN COACTIVA</t>
  </si>
  <si>
    <t>FORTALECER EL CONTROL FISCAL CON ALTOS ESTÁNDARES DE CALIDAD, MEDIANTE LA IMPLEMENTACIÓN DE AUDITORÍAS CON ENFOQUE TÉCNICO, RIGUROSO, EFECTIVO Y CON CRITERIOS DE OPORTUNIDAD.</t>
  </si>
  <si>
    <t>Formalizar alianzas interinstitucionales para contribuir a la gestión institucional.</t>
  </si>
  <si>
    <t>Fomentar el uso de la nueva imagen institucional, permitiéndonos apalancar la mejora de la credibilidad y confianza de la entidad por medio de los diferentes mecanismos de comunicación visual que se tengan en la CGDS.</t>
  </si>
  <si>
    <t>Realizar las gestiones pertinentes a los sujetos de control para aumentar el recaudo en cuotas de fiscalización.</t>
  </si>
  <si>
    <t>Brindar una atención eficiente y oportuna a la ciudadanía; ajustada a los términos legales, articulando las peticiones en una escucha adecuada con los distintos medios con los que cuenta la CGDS.</t>
  </si>
  <si>
    <t>Lograr que el 100% de los procesos de Responsabilidad Fiscal en riesgo de prescripción tengan decisión de fondo en el 2026.</t>
  </si>
  <si>
    <t>N° total acumulado de procesos de responsabilidad fiscal en riesgo de prescripción decididos en el corte  / N° total de procesos de responsabilidad fiscal tramitados durante el periodo evaluado X 100</t>
  </si>
  <si>
    <t>N° acumulado de procesos de responsabilidad fiscal ORDINARIOS con fallo SIN y CON responsabilidad fiscal, y con cesación por pago ejecutoriados / N° total de procesos de responsabilidad fiscal tramitados durante el periodo evaluado X 100</t>
  </si>
  <si>
    <t>N° acumulado de procesos administrativos sancionatorios con resolución sancionatoria notificada o archivo por no mérito de la vigencia 2024 y 2025 / N° total de procesos administrativos sancionatorios tramitados durante el periodo evaluado de la vigencia 2024 y 2025 X 100</t>
  </si>
  <si>
    <t>Lograr que el 100% de los procesos administrativos sanciontarios de la vigencia 2024 se profiera decisión de fondo (Sanción o archivo por no merito).</t>
  </si>
  <si>
    <t>N° acumulado de procesos administrativos sancionatorios con resolución sancionatoria o archivo por no mérito de la vigencia 2025 / N° total de procesos administrativos sancionatorios fiscales tramitados durante el periodo evaluado de la vigencia 2025 X 100</t>
  </si>
  <si>
    <t>Identificar el porcentaje de procesos administrativos sancionatorios en los que se ha proferido resolución sancionatoria o archivo por no mérito de la vigencia 2025.</t>
  </si>
  <si>
    <t>Optimizar la gestión de los Procesos de Responsabilidad Fiscal mediante la aplicación rigurosa de garantías legales y la reducción de tiempos de trámite, asegurando la eficacia del cobro coactivo y previniendo la prescripción.</t>
  </si>
  <si>
    <t>Garantizar la decisión de fondo en los procesos de responsabilidad fiscal en riesgo de prescripción, optimizando el trámite de expedientes con más de tres años de antigüedad.</t>
  </si>
  <si>
    <t>COBRO COACTIVO</t>
  </si>
  <si>
    <t>Asegurar el impulso procesal oportuno de la jurisdicción coactiva mediante la apertura formal del 100% de los procesos asignados, evitando dilaciones en la ejecución de los fallos de responsabilidad fiscal.</t>
  </si>
  <si>
    <t>Lograr que el 100% de los procesos de jurisdicción coactiva se hayan iniciado de acuerdo con la asignación de la vigencia fiscal.</t>
  </si>
  <si>
    <t>No. de procesos de jurisdicción coactiva iniciados / No. de Procesos de Jurisdicción Coactiva asignados en el corte de la vigencia fiscal X 100</t>
  </si>
  <si>
    <t>Fortalecer la gestión de cobro coactivo mediante la estandarización de procedimientos y la aplicación de medidas cautelares, con el fin de reducir los tiempos de recuperación y prevenir la prescripción.</t>
  </si>
  <si>
    <t>Garantizar la oportunidad procesal en los procesos administrativos sancionatorios fiscales de las vigencias 2024 y 2025, mediante el seguimiento de términos para eliminar el riesgo de caducidad.</t>
  </si>
  <si>
    <t>SANCIONATORIO ADMINISTRATIVO FISCAL</t>
  </si>
  <si>
    <t>Garantizar el ejercicio oportuno de la vigilancia y control fiscal mediante la imposición de sanciones administrativas a los sujetos de control que obstruyan, omitan o retarden el suministro de información y el cumplimiento de sus deberes legales con la entidad.</t>
  </si>
  <si>
    <t>GESTIÓN ADMINISTRATIVA INTEGRAL</t>
  </si>
  <si>
    <t>GESTIÓN FINANCIERA Y CONTABLE</t>
  </si>
  <si>
    <t>N° acumulado de publicaciones mensuales de los Informes financieros y contables en la página web / N° total de publicaciones mensuales a realizar durante la vigencia sobre los Informes financieros y contables X 100</t>
  </si>
  <si>
    <t>Verificar el índice de obligaciones presupuestales adquiridas respecto de los compromisos presupuestales adquiridos</t>
  </si>
  <si>
    <t>Verificar el índice de los pagos efectuados respecto de las obligaciones presupuestales adquiridas</t>
  </si>
  <si>
    <t xml:space="preserve">Monitorear los procesos misionales mediante la evaluación institucional a traves de la oficina de control interno. </t>
  </si>
  <si>
    <t>Lograr auditar al 100% los procesos misionales incluido en el  Programa de Auditorías de la Vigencia</t>
  </si>
  <si>
    <t>N° de procesos misionales auditados por la oficina de control interno  / N° de procesos misionales de la Contraloría Territorial x 100</t>
  </si>
  <si>
    <t>Asegurar la cobertura y evaluación total de los procesos; mediante la realización de  auditorías por parte de la oficina de control interno.</t>
  </si>
  <si>
    <t>N° de auditorías ejecutadas por la oficina de control interno / N° de auditorías planeadas por la oficina de control interno x 100</t>
  </si>
  <si>
    <t>Realizar seguimiento a los Planes de Mejoramiento resultantes de los procesos de Auditorias Interna o externa; inclusive de la AGR.</t>
  </si>
  <si>
    <t>Resultado calificación Informe semestral del Sistema de Control Interno</t>
  </si>
  <si>
    <t>Realizar el seguimiento al Programa de Transparencia y Ética Publica - PTEP</t>
  </si>
  <si>
    <t>CONTROL INTERNO Y MEJORAMIENTO CONTINUO</t>
  </si>
  <si>
    <t xml:space="preserve">Lograr que el 100% de la totalidad de procesos de Responsabilidad Fiscal ORDINARIOS activos a 1ero de enero de 2026 con riesgo de prescripción tengan decisión de fondo.
(Auto de cierre y archivo y/o fallo).  </t>
  </si>
  <si>
    <t xml:space="preserve">Lograr que el 30% de la totalidad de procesos de Responsabilidad Fiscal ORDINARIOS activos a 1ero de enero de 2026 tengan decisión de fondo.
(Auto de cierre y archivo y/o fallo).  </t>
  </si>
  <si>
    <t>Lograr que cada 3 meses se realice la gestión para la investigación de bienes de los deudores dentro del proceso de cobro coactivo</t>
  </si>
  <si>
    <t>Realizar mínimo dos (2) vez al año la actualización de la liquidación del crédito de los procesos de cobro coactivo.</t>
  </si>
  <si>
    <t>Adelantar las gestion pertinente para lograr la liquidación del credito de los procesos de cobro coactivo.</t>
  </si>
  <si>
    <t>RESPONSABILIDAD FISCAL Y JURISDICCIÓN COACTIVA</t>
  </si>
  <si>
    <t>OFICINA JURIDICA</t>
  </si>
  <si>
    <t>100% 
(Año 2024)
2%
(Año 2025)</t>
  </si>
  <si>
    <t>Lograr que el 100% de los procesos administrativos sanciontarios activos en riesgo de caducidad de la vigencia 2024 se le profiera decisión de fondo (Sanción o No sanción) y de los proceso administrativos sancionatorios fiscales vigencia 2025 se profiera decisión de fondo en un 2%</t>
  </si>
  <si>
    <t>Lograr que el 2% de los procesos administrativos sanciontarios de la vigencia 2025 se profiera decisión de fondo (Sanción o archivo por no merito).</t>
  </si>
  <si>
    <t>GESTIÓN JURÍDICA</t>
  </si>
  <si>
    <t>N° de actuaciones procesales adelantadas de acuerdo a las etapas de cada proceso / N° total de procesos judiciales en contra de la CGDS en las que la entidad pueda ejercer su derecho a la defensa frente a los señalamientos endilgados por el accionante X 100</t>
  </si>
  <si>
    <t>N° peticiones contestadas en los términos legales con respuesta acorde a los hechos plasmados por el peticionario / N° de derechos de petición recibidas X 100</t>
  </si>
  <si>
    <t>N° de tutelas con fallo desvinculante / N° total de tutelas notificadas a la CGDS X 100</t>
  </si>
  <si>
    <t>Lograr mantener actualizado el Sistema de Gestión de Calidad de la CGDS, promoviendo la Implementación al 100% en todos los procesos de los ajustes que se requieran aprobar para consolidar las mejoras pertinentes.</t>
  </si>
  <si>
    <t>N° de seguimientos realizados al acumulado de las acciones correctivas identificada en los procesos auditados / N° total de seguimientos planeados para monitorear la ejecución de las acciones correctivas o de mejoramiento en los SG (Calidad y Control Interno) de la CGDS x 100</t>
  </si>
  <si>
    <t>&gt;=75%</t>
  </si>
  <si>
    <t>&gt;=93%</t>
  </si>
  <si>
    <t>N° de Seguimientos Realizados  / Total de seguimientos planificados al Programa de Transparencia y Ética Publica - PTEP</t>
  </si>
  <si>
    <t>Realizar a traves del comité de Gestión y Desempeño el seguimiento a los avances del MIPG de la CGDS</t>
  </si>
  <si>
    <t>JEFE OFICINA ASESORA CONTROL INTERNO</t>
  </si>
  <si>
    <t>Lograr alcanzar un cumplimiento por encimas de las metas trazadas en cada uno de los 2 indicadores definidos (Desempeño FURAG e Informe Semestral de control interno).</t>
  </si>
  <si>
    <t>Mantener el Sistema de Control Interno  de la CGDS con un buen desempeño obtenido en el FURAG e Informe Semestral de Control Interno.</t>
  </si>
  <si>
    <t xml:space="preserve">Hacer seguimiento al Mapa de Riesgo de Gestión Institucional </t>
  </si>
  <si>
    <t>Ejecutar al 100% el Programa Anual de Auditorías definido por parte de la oficina de control interno</t>
  </si>
  <si>
    <t>FORTALECER LA CAPACIDAD INSTITUCIONAL MEDIANTE LA MEJORA EN LA ESTANDARIZACIÓN DE LOS PROCESOS Y EL DESEMPEÑO DEL TALENTO HUMANO PARA GARANTIZAR MEJORES RESULTADOS</t>
  </si>
  <si>
    <t>Elaborar el plan de trabajo del Sistema de Gestión de Seguridad y Salud en el Trabajo  conforme a la normatividad vigente.</t>
  </si>
  <si>
    <t>Lograr cumplir al 100 % el Plan de Trabajo de Seguridad y Salud en el Trabajo.</t>
  </si>
  <si>
    <t>N° de actividades cumplidas / N° de actividades programadas en el Plan de SST  x 100</t>
  </si>
  <si>
    <t>Mantener un adecuado clima laboral en la entidad a traves del Programa de Bienestar Social.</t>
  </si>
  <si>
    <t>Cumplir minimo con el 90% del Programa de Bienestar Social.</t>
  </si>
  <si>
    <t xml:space="preserve">N° De Actividades cumplidas  / N° de actividades programadas en el programa de bienestar x 100 </t>
  </si>
  <si>
    <t>Promover una cultura de bienestar integral mediante la ejecución del Sistema de Gestión de Seguridad y Salud en el Trabajo (SGSST).</t>
  </si>
  <si>
    <t>Fortalecer las competencias laborales a través de la implementación de los planes de formación institucional</t>
  </si>
  <si>
    <t>Capacitar a los servidores públicos en conocimientos específicos que les permitan el mejoramiento en el desempeño del cargo, teniendo en cuenta la priorización en las necesidades de capacitación identificadas</t>
  </si>
  <si>
    <t>FOMENTAR LA CULTURA DE INTEGRIDAD Y TRANSPARENCIA MEDIANTE ALIANZAS ESTRATÉGICAS DE FORMACIÓN, ASEGURANDO LA SUFICIENCIA DE RECURSOS PARA LA OPERATIVIDAD INSTITUCIONAL</t>
  </si>
  <si>
    <t>Realizar la planificación de las transferencias de la CGDS, con el proposito de mantener una organización y conservación de los documentos institucionales dando cumplimiento a las normas legales de archivo.</t>
  </si>
  <si>
    <t>Fortalecer el sistema de gestión documental y archivo para asegurar la protección, custodia y acceso oportuno a la información, garantizando la continuidad operativa de la entidad</t>
  </si>
  <si>
    <t xml:space="preserve">JEFE DEL ÁREA DE GESTIÓN ADMINISTRATIVA INTEGRAL </t>
  </si>
  <si>
    <t xml:space="preserve">GESTIÓN ADMINISTRATIVA INTEGRAL </t>
  </si>
  <si>
    <t>Implementar el Modelo Integrado de Planeación y Gestión, mediante la aplicación de la normatividad vigente y fortalecimiento del desempeño institucional.</t>
  </si>
  <si>
    <t xml:space="preserve">Realizar 2 seguimientos en la vigencia </t>
  </si>
  <si>
    <t>Mejorar el desempeño institucional mediante la realización de auditorías apegadas a la normatividad vigente, el seguimiento a los planes de mejoramiento orientados al fortalecimiento del Sistema de Gestión de Calidad, que promueva la eficiencia, transparencia y minimización de los riesgos en todos los procesos.</t>
  </si>
  <si>
    <t>Fortalecer la defensa judicial de la CGDS mediante el cumplimiento estricto de las etapas procesales para proteger el patrimonio institucional y garantizar el debido proceso.</t>
  </si>
  <si>
    <t>Implementar un registro de control para hacerle seguimiento mensual para todas las actuaciones de los procesos judiciales vigentes.</t>
  </si>
  <si>
    <t>Alcanzar el 100% de actuaciones procesales adelantadas oportunamente dentro de los términos de ley para cada etapa del proceso</t>
  </si>
  <si>
    <t>Garantizar la efectividad en el trámite de peticiones, asegurando respuestas eficaces y oportunas que fortalezcan la confianza ciudadana.</t>
  </si>
  <si>
    <t>Atender las diferentes peticiones interpuestas a la CGDS con oportunidad y dando una respuesta de fondo en marcado en los terminos legales.</t>
  </si>
  <si>
    <t>Garantizar la representación judicial de la CGDS en materia de acciones de tutela para obtener fallos que ratifiquen la correcta actuación institucional o su falta de legitimación en la causa.</t>
  </si>
  <si>
    <t>Elaborar contestaciones de tutela con sustento jurídico robusto y pruebas documentales que demuestren el cumplimiento de las funciones legales de la Contraloría.</t>
  </si>
  <si>
    <t>Lograr que al menos el 90% de las tutelas notificadas resulten en fallos desvinculantes o sentencias a favor de la CGDS.</t>
  </si>
  <si>
    <t>Gestionar de manera eficiente la contratación incluida en el Plan Anual de Adquisiciones, optimizando los recursos de la entidad para garantizar su correcto funcionamiento.</t>
  </si>
  <si>
    <t>ASESOR (A) JURÍDICO</t>
  </si>
  <si>
    <t>Determinar el porcentaje de cobertura en la vigilancia y control fiscal de la contraloría respecto de los sujetos vigilados en la vigencia.</t>
  </si>
  <si>
    <t>Sujetos A Vigilar 58 de acuerdo al PVCFT</t>
  </si>
  <si>
    <t>Cumplir con el 100% de remisiones de informes finales  a los concejos y a la Asamblea (Gobernación de sucre y Universidad de Sucre)</t>
  </si>
  <si>
    <t>N° total de traslado sancionatorio realizados  / Total de requerimientos incumplidos X 100</t>
  </si>
  <si>
    <r>
      <t xml:space="preserve">Cumplir con el deber legal de elaborar y comunicar los informes macrofiscales con oportunidad y calidad </t>
    </r>
    <r>
      <rPr>
        <sz val="10"/>
        <rFont val="Arial"/>
        <family val="2"/>
      </rPr>
      <t>(Informe de las Finanzas Publicas, Informe anual sobre el estado de los Recursos Naturales y medio ambiente)</t>
    </r>
  </si>
  <si>
    <t>PROMOVER UN CONTROL FISCAL PARTICIPATIVO Y TRANSPARENTE PARA MEJORAR LOS RESULTADOS DE LA GESTIÓN FISCAL EN EL MANEJO DE RECURSOS PÚBLICOS DEL DEPARTAMENTO DE SUCRE</t>
  </si>
  <si>
    <t>Gestionar con eficacia y oportunidad los recursos financieros, físicos y el acervo documental necesario para el funcionamiento de todos los procesos de la CGDS, cumpliendo con los estándares de contabilidad pública.</t>
  </si>
  <si>
    <t>Hacer seguimiento al comportamiento del recaudo de las cuotas de auditaje.</t>
  </si>
  <si>
    <t>AREA FINANCIERA Y CONTABLE</t>
  </si>
  <si>
    <t>Jefe de Oficina de Gestión Financiera / Profesional Universitario Tesorero / Profesional Universitario Contador</t>
  </si>
  <si>
    <t>&gt;=90%</t>
  </si>
  <si>
    <t>CONTROL SOCIAL Y ATENCIÓN AL CIUDADANA</t>
  </si>
  <si>
    <t>SANCIONATORIO DMINISTRATIVO FISCAL</t>
  </si>
  <si>
    <t>ESTRATÉGICOS</t>
  </si>
  <si>
    <t>MISIONALES</t>
  </si>
  <si>
    <t>DE APOYO</t>
  </si>
  <si>
    <t>DE EVALUACIÓN</t>
  </si>
  <si>
    <t>MACROPROCESOS</t>
  </si>
  <si>
    <t>P5</t>
  </si>
  <si>
    <t>P6</t>
  </si>
  <si>
    <t>P7</t>
  </si>
  <si>
    <t>P8</t>
  </si>
  <si>
    <t>P9</t>
  </si>
  <si>
    <t>P10</t>
  </si>
  <si>
    <t>P11</t>
  </si>
  <si>
    <t>NOMBRE DE LOS PROCESOS</t>
  </si>
  <si>
    <t>Consolidar un modelo de Gobierno Digital seguro y eficiente que garantice la protección de la información y la disponibilidad permanente de los servicios tecnológicos para la entidad y sus partes interesadas.</t>
  </si>
  <si>
    <t>COMPARATIVO DE RESULTADOS ALCANZADOS POR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</si>
</sst>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3" x14ac:knownFonts="1">
    <font>
      <sz val="10"/>
      <name val="Arial"/>
    </font>
    <font>
      <sz val="8"/>
      <name val="Arial"/>
      <family val="2"/>
    </font>
    <font>
      <sz val="10"/>
      <name val="Arial"/>
      <family val="2"/>
    </font>
    <font>
      <sz val="10"/>
      <name val="Arial"/>
      <family val="2"/>
    </font>
    <font>
      <sz val="10"/>
      <color theme="1" tint="4.9989318521683403E-2"/>
      <name val="Arial"/>
      <family val="2"/>
    </font>
    <font>
      <b/>
      <sz val="10"/>
      <name val="Arial"/>
      <family val="2"/>
    </font>
    <font>
      <b/>
      <sz val="10"/>
      <color theme="1" tint="4.9989318521683403E-2"/>
      <name val="Arial"/>
      <family val="2"/>
    </font>
    <font>
      <b/>
      <sz val="9"/>
      <color indexed="81"/>
      <name val="Tahoma"/>
      <family val="2"/>
    </font>
    <font>
      <sz val="9"/>
      <color indexed="81"/>
      <name val="Tahoma"/>
      <family val="2"/>
    </font>
    <font>
      <b/>
      <sz val="12"/>
      <color theme="1" tint="4.9989318521683403E-2"/>
      <name val="Arial"/>
      <family val="2"/>
    </font>
    <font>
      <b/>
      <sz val="10"/>
      <color theme="1"/>
      <name val="Arial"/>
      <family val="2"/>
    </font>
    <font>
      <b/>
      <sz val="11"/>
      <color theme="0"/>
      <name val="Arial"/>
      <family val="2"/>
    </font>
    <font>
      <u/>
      <sz val="10"/>
      <color theme="10"/>
      <name val="Arial"/>
      <family val="2"/>
    </font>
    <font>
      <b/>
      <sz val="8"/>
      <name val="Arial"/>
      <family val="2"/>
    </font>
    <font>
      <sz val="10"/>
      <color rgb="FF000000"/>
      <name val="Arial"/>
      <family val="2"/>
    </font>
    <font>
      <b/>
      <sz val="8"/>
      <color theme="0"/>
      <name val="Arial"/>
      <family val="2"/>
    </font>
    <font>
      <sz val="10"/>
      <color rgb="FFFF0000"/>
      <name val="Arial"/>
      <family val="2"/>
    </font>
    <font>
      <b/>
      <sz val="8"/>
      <color rgb="FF2E74B5"/>
      <name val="Arial"/>
      <family val="2"/>
    </font>
    <font>
      <b/>
      <sz val="9"/>
      <color theme="0"/>
      <name val="Arial"/>
      <family val="2"/>
    </font>
    <font>
      <sz val="10"/>
      <color theme="1"/>
      <name val="Arial"/>
      <family val="2"/>
    </font>
    <font>
      <b/>
      <sz val="8"/>
      <color rgb="FF028C36"/>
      <name val="Arial"/>
      <family val="2"/>
    </font>
    <font>
      <sz val="8"/>
      <name val="Arial"/>
      <family val="2"/>
    </font>
    <font>
      <sz val="10"/>
      <color theme="10"/>
      <name val="Arial"/>
      <family val="2"/>
    </font>
  </fonts>
  <fills count="8">
    <fill>
      <patternFill patternType="none"/>
    </fill>
    <fill>
      <patternFill patternType="gray125"/>
    </fill>
    <fill>
      <patternFill patternType="solid">
        <fgColor theme="0"/>
        <bgColor indexed="64"/>
      </patternFill>
    </fill>
    <fill>
      <patternFill patternType="solid">
        <fgColor rgb="FF626163"/>
        <bgColor indexed="64"/>
      </patternFill>
    </fill>
    <fill>
      <patternFill patternType="solid">
        <fgColor theme="0" tint="-4.9989318521683403E-2"/>
        <bgColor indexed="64"/>
      </patternFill>
    </fill>
    <fill>
      <patternFill patternType="solid">
        <fgColor rgb="FF028C36"/>
        <bgColor indexed="64"/>
      </patternFill>
    </fill>
    <fill>
      <patternFill patternType="solid">
        <fgColor theme="6" tint="0.79998168889431442"/>
        <bgColor indexed="64"/>
      </patternFill>
    </fill>
    <fill>
      <patternFill patternType="solid">
        <fgColor theme="6" tint="0.79998168889431442"/>
        <bgColor rgb="FF000000"/>
      </patternFill>
    </fill>
  </fills>
  <borders count="24">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rgb="FF028C36"/>
      </left>
      <right style="medium">
        <color rgb="FF028C36"/>
      </right>
      <top style="medium">
        <color rgb="FF028C36"/>
      </top>
      <bottom style="medium">
        <color rgb="FF028C36"/>
      </bottom>
      <diagonal/>
    </border>
    <border>
      <left style="medium">
        <color rgb="FF028C36"/>
      </left>
      <right/>
      <top style="medium">
        <color rgb="FF028C36"/>
      </top>
      <bottom/>
      <diagonal/>
    </border>
    <border>
      <left/>
      <right/>
      <top style="medium">
        <color rgb="FF028C36"/>
      </top>
      <bottom/>
      <diagonal/>
    </border>
    <border>
      <left/>
      <right style="medium">
        <color rgb="FF028C36"/>
      </right>
      <top style="medium">
        <color rgb="FF028C36"/>
      </top>
      <bottom/>
      <diagonal/>
    </border>
    <border>
      <left style="medium">
        <color rgb="FF028C36"/>
      </left>
      <right/>
      <top/>
      <bottom style="medium">
        <color rgb="FF028C36"/>
      </bottom>
      <diagonal/>
    </border>
    <border>
      <left/>
      <right/>
      <top/>
      <bottom style="medium">
        <color rgb="FF028C36"/>
      </bottom>
      <diagonal/>
    </border>
    <border>
      <left/>
      <right style="medium">
        <color rgb="FF028C36"/>
      </right>
      <top/>
      <bottom style="medium">
        <color rgb="FF028C36"/>
      </bottom>
      <diagonal/>
    </border>
    <border>
      <left style="medium">
        <color rgb="FF028C36"/>
      </left>
      <right style="medium">
        <color rgb="FF028C36"/>
      </right>
      <top style="medium">
        <color rgb="FF028C36"/>
      </top>
      <bottom/>
      <diagonal/>
    </border>
    <border>
      <left style="medium">
        <color rgb="FF028C36"/>
      </left>
      <right style="medium">
        <color rgb="FF028C36"/>
      </right>
      <top/>
      <bottom style="medium">
        <color rgb="FF028C36"/>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164" fontId="2" fillId="0" borderId="0" applyFont="0" applyFill="0" applyBorder="0" applyAlignment="0" applyProtection="0"/>
    <xf numFmtId="9" fontId="3" fillId="0" borderId="0" applyFont="0" applyFill="0" applyBorder="0" applyAlignment="0" applyProtection="0"/>
    <xf numFmtId="0" fontId="12" fillId="0" borderId="0" applyNumberFormat="0" applyFill="0" applyBorder="0" applyAlignment="0" applyProtection="0"/>
    <xf numFmtId="0" fontId="2" fillId="0" borderId="0"/>
    <xf numFmtId="9" fontId="2" fillId="0" borderId="0" applyFont="0" applyFill="0" applyBorder="0" applyAlignment="0" applyProtection="0"/>
  </cellStyleXfs>
  <cellXfs count="117">
    <xf numFmtId="0" fontId="0" fillId="0" borderId="0" xfId="0"/>
    <xf numFmtId="0" fontId="0" fillId="0" borderId="0" xfId="0" applyAlignment="1">
      <alignment horizontal="center"/>
    </xf>
    <xf numFmtId="0" fontId="0" fillId="0" borderId="0" xfId="0" applyAlignment="1">
      <alignment horizontal="center" vertical="center"/>
    </xf>
    <xf numFmtId="165" fontId="0" fillId="0" borderId="0" xfId="1" applyNumberFormat="1" applyFont="1"/>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xf>
    <xf numFmtId="0" fontId="9" fillId="0" borderId="0" xfId="0" applyFont="1" applyAlignment="1">
      <alignment horizontal="center" vertical="center"/>
    </xf>
    <xf numFmtId="165" fontId="0" fillId="0" borderId="0" xfId="1" applyNumberFormat="1" applyFont="1" applyBorder="1"/>
    <xf numFmtId="0" fontId="2" fillId="0" borderId="0" xfId="0" applyFont="1" applyAlignment="1">
      <alignment horizontal="center" vertical="center"/>
    </xf>
    <xf numFmtId="0" fontId="10" fillId="0" borderId="6" xfId="0" applyFont="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xf>
    <xf numFmtId="0" fontId="12" fillId="0" borderId="6" xfId="3" applyBorder="1" applyAlignment="1" applyProtection="1">
      <alignment horizontal="center" vertical="center"/>
      <protection locked="0"/>
    </xf>
    <xf numFmtId="0" fontId="1" fillId="0" borderId="0" xfId="0" applyFont="1"/>
    <xf numFmtId="9" fontId="2" fillId="2" borderId="6" xfId="2" applyFont="1" applyFill="1" applyBorder="1" applyAlignment="1">
      <alignment horizontal="center" vertical="center" wrapText="1"/>
    </xf>
    <xf numFmtId="9" fontId="5" fillId="0" borderId="6" xfId="2" applyFont="1" applyBorder="1" applyAlignment="1">
      <alignment horizontal="center" vertical="center" wrapText="1"/>
    </xf>
    <xf numFmtId="9" fontId="2" fillId="0" borderId="6" xfId="2" applyFont="1" applyBorder="1" applyAlignment="1">
      <alignment horizontal="center" vertical="center" wrapText="1"/>
    </xf>
    <xf numFmtId="0" fontId="15" fillId="3" borderId="6" xfId="0" applyFont="1" applyFill="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center" vertical="center" wrapText="1"/>
    </xf>
    <xf numFmtId="0" fontId="2" fillId="0" borderId="0" xfId="4"/>
    <xf numFmtId="9" fontId="0" fillId="0" borderId="0" xfId="0" applyNumberFormat="1" applyAlignment="1">
      <alignment horizontal="center"/>
    </xf>
    <xf numFmtId="1" fontId="2" fillId="2"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justify" vertical="center" wrapText="1"/>
      <protection locked="0"/>
    </xf>
    <xf numFmtId="0" fontId="2" fillId="2" borderId="6" xfId="0" applyFont="1" applyFill="1" applyBorder="1" applyAlignment="1" applyProtection="1">
      <alignment horizontal="justify" vertical="center" wrapText="1"/>
      <protection locked="0"/>
    </xf>
    <xf numFmtId="0" fontId="4" fillId="2" borderId="6"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2" fillId="0" borderId="0" xfId="3" applyAlignment="1" applyProtection="1">
      <alignment horizontal="center" vertical="center"/>
      <protection locked="0"/>
    </xf>
    <xf numFmtId="0" fontId="2" fillId="2" borderId="6" xfId="0" applyFont="1" applyFill="1" applyBorder="1" applyAlignment="1">
      <alignment horizontal="justify" vertical="center" wrapText="1"/>
    </xf>
    <xf numFmtId="0" fontId="0" fillId="0" borderId="11" xfId="0" applyBorder="1" applyAlignment="1">
      <alignment horizontal="center" vertical="center"/>
    </xf>
    <xf numFmtId="10" fontId="5" fillId="0" borderId="6" xfId="2" applyNumberFormat="1" applyFont="1" applyBorder="1" applyAlignment="1">
      <alignment horizontal="center" vertical="center" wrapText="1"/>
    </xf>
    <xf numFmtId="0" fontId="11" fillId="5" borderId="0" xfId="0" applyFont="1" applyFill="1" applyAlignment="1">
      <alignment horizontal="center" vertical="center"/>
    </xf>
    <xf numFmtId="0" fontId="2" fillId="6" borderId="6" xfId="0" applyFont="1" applyFill="1" applyBorder="1" applyAlignment="1">
      <alignment horizontal="justify" vertical="center" wrapText="1"/>
    </xf>
    <xf numFmtId="0" fontId="2" fillId="6" borderId="6" xfId="0" applyFont="1" applyFill="1" applyBorder="1" applyAlignment="1">
      <alignment horizontal="center" vertical="center" wrapText="1"/>
    </xf>
    <xf numFmtId="0" fontId="14" fillId="6" borderId="6" xfId="0" applyFont="1" applyFill="1" applyBorder="1" applyAlignment="1">
      <alignment horizontal="justify" vertical="center" wrapText="1"/>
    </xf>
    <xf numFmtId="0" fontId="2" fillId="6" borderId="8" xfId="0" applyFont="1" applyFill="1" applyBorder="1" applyAlignment="1">
      <alignment horizontal="center" vertical="center" wrapText="1"/>
    </xf>
    <xf numFmtId="10" fontId="5" fillId="2" borderId="6" xfId="2" applyNumberFormat="1" applyFont="1" applyFill="1" applyBorder="1" applyAlignment="1">
      <alignment horizontal="center" vertical="center" wrapText="1"/>
    </xf>
    <xf numFmtId="0" fontId="0" fillId="2" borderId="11" xfId="0" applyFill="1" applyBorder="1" applyAlignment="1">
      <alignment horizontal="center" vertical="center"/>
    </xf>
    <xf numFmtId="0" fontId="0" fillId="2" borderId="0" xfId="0" applyFill="1"/>
    <xf numFmtId="0" fontId="0" fillId="2" borderId="0" xfId="0" applyFill="1" applyAlignment="1">
      <alignment horizontal="center" vertical="center"/>
    </xf>
    <xf numFmtId="0" fontId="2" fillId="6" borderId="8" xfId="0" applyFont="1" applyFill="1" applyBorder="1" applyAlignment="1">
      <alignment horizontal="justify" vertical="center" wrapText="1"/>
    </xf>
    <xf numFmtId="0" fontId="2" fillId="6" borderId="9" xfId="0" applyFont="1" applyFill="1" applyBorder="1" applyAlignment="1">
      <alignment horizontal="justify" vertical="center" wrapText="1"/>
    </xf>
    <xf numFmtId="9" fontId="2" fillId="6" borderId="6" xfId="0" applyNumberFormat="1" applyFont="1" applyFill="1" applyBorder="1" applyAlignment="1">
      <alignment horizontal="center" vertical="center" wrapText="1"/>
    </xf>
    <xf numFmtId="0" fontId="2" fillId="6" borderId="6" xfId="0" applyFont="1" applyFill="1" applyBorder="1" applyAlignment="1" applyProtection="1">
      <alignment horizontal="center" vertical="center" wrapText="1"/>
      <protection locked="0"/>
    </xf>
    <xf numFmtId="0" fontId="14" fillId="6" borderId="6" xfId="0" applyFont="1" applyFill="1" applyBorder="1" applyAlignment="1">
      <alignment vertical="center" wrapText="1"/>
    </xf>
    <xf numFmtId="1" fontId="2" fillId="6" borderId="6" xfId="0" applyNumberFormat="1" applyFont="1" applyFill="1" applyBorder="1" applyAlignment="1">
      <alignment horizontal="center" vertical="center" wrapText="1"/>
    </xf>
    <xf numFmtId="0" fontId="14" fillId="6" borderId="8" xfId="0" applyFont="1" applyFill="1" applyBorder="1" applyAlignment="1">
      <alignment horizontal="justify" vertical="center" wrapText="1"/>
    </xf>
    <xf numFmtId="9" fontId="14" fillId="6" borderId="6" xfId="0" applyNumberFormat="1"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14" fillId="7"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2" fillId="6" borderId="6" xfId="4" applyFill="1" applyBorder="1" applyAlignment="1">
      <alignment horizontal="center" vertical="center" wrapText="1"/>
    </xf>
    <xf numFmtId="0" fontId="20" fillId="0" borderId="14" xfId="4" applyFont="1" applyBorder="1" applyAlignment="1">
      <alignment horizontal="center" vertical="center" wrapText="1"/>
    </xf>
    <xf numFmtId="9" fontId="13" fillId="2" borderId="14" xfId="5" applyFont="1" applyFill="1" applyBorder="1" applyAlignment="1">
      <alignment horizontal="center" vertical="center"/>
    </xf>
    <xf numFmtId="0" fontId="18" fillId="5" borderId="14" xfId="4" applyFont="1" applyFill="1" applyBorder="1" applyAlignment="1">
      <alignment horizontal="center" vertical="center" wrapText="1"/>
    </xf>
    <xf numFmtId="0" fontId="17" fillId="0" borderId="14" xfId="4" applyFont="1" applyBorder="1" applyAlignment="1">
      <alignment horizontal="center" vertical="center" wrapText="1"/>
    </xf>
    <xf numFmtId="9" fontId="13" fillId="4" borderId="14" xfId="5" applyFont="1" applyFill="1" applyBorder="1" applyAlignment="1">
      <alignment horizontal="center" vertical="center"/>
    </xf>
    <xf numFmtId="0" fontId="15" fillId="5" borderId="16" xfId="4" applyFont="1" applyFill="1" applyBorder="1" applyAlignment="1">
      <alignment horizontal="center" vertical="center" wrapText="1"/>
    </xf>
    <xf numFmtId="0" fontId="15" fillId="5" borderId="17" xfId="4" applyFont="1" applyFill="1" applyBorder="1" applyAlignment="1">
      <alignment horizontal="center" vertical="center" wrapText="1"/>
    </xf>
    <xf numFmtId="0" fontId="15" fillId="5" borderId="19" xfId="4" applyFont="1" applyFill="1" applyBorder="1" applyAlignment="1">
      <alignment horizontal="center" vertical="center"/>
    </xf>
    <xf numFmtId="0" fontId="15" fillId="5" borderId="20" xfId="4" applyFont="1" applyFill="1" applyBorder="1" applyAlignment="1">
      <alignment horizontal="center" vertical="center"/>
    </xf>
    <xf numFmtId="0" fontId="5" fillId="2" borderId="0" xfId="4" applyFont="1" applyFill="1"/>
    <xf numFmtId="166" fontId="0" fillId="0" borderId="0" xfId="0" applyNumberFormat="1" applyAlignment="1">
      <alignment horizontal="center"/>
    </xf>
    <xf numFmtId="9" fontId="0" fillId="4" borderId="23" xfId="0" applyNumberFormat="1" applyFill="1" applyBorder="1" applyAlignment="1">
      <alignment horizontal="center"/>
    </xf>
    <xf numFmtId="0" fontId="17" fillId="0" borderId="0" xfId="4" applyFont="1" applyAlignment="1">
      <alignment horizontal="center" vertical="center" wrapText="1"/>
    </xf>
    <xf numFmtId="0" fontId="22" fillId="0" borderId="6" xfId="3" applyFont="1" applyBorder="1" applyAlignment="1" applyProtection="1">
      <alignment horizontal="center" vertical="center"/>
      <protection locked="0"/>
    </xf>
    <xf numFmtId="0" fontId="2"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9" fillId="0" borderId="0" xfId="0" applyFont="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4" fillId="6" borderId="2" xfId="0" applyFont="1" applyFill="1" applyBorder="1" applyAlignment="1">
      <alignment horizontal="justify" vertical="center" wrapText="1"/>
    </xf>
    <xf numFmtId="0" fontId="4" fillId="6" borderId="4" xfId="0" applyFont="1" applyFill="1" applyBorder="1" applyAlignment="1">
      <alignment horizontal="justify" vertical="center" wrapText="1"/>
    </xf>
    <xf numFmtId="0" fontId="4" fillId="6" borderId="3" xfId="0" applyFont="1" applyFill="1" applyBorder="1" applyAlignment="1">
      <alignment horizontal="justify" vertical="center" wrapText="1"/>
    </xf>
    <xf numFmtId="0" fontId="0" fillId="0" borderId="11" xfId="0" applyBorder="1" applyAlignment="1">
      <alignment horizontal="center" vertical="center"/>
    </xf>
    <xf numFmtId="0" fontId="4" fillId="0" borderId="1" xfId="0" applyFont="1" applyBorder="1" applyAlignment="1">
      <alignment horizontal="center" vertical="center"/>
    </xf>
    <xf numFmtId="0" fontId="0" fillId="6" borderId="6" xfId="0"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4" fillId="6" borderId="6" xfId="0" applyFont="1" applyFill="1" applyBorder="1" applyAlignment="1">
      <alignment horizontal="center" vertical="center"/>
    </xf>
    <xf numFmtId="0" fontId="2" fillId="6" borderId="8"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2" fillId="6" borderId="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4" fillId="6" borderId="6" xfId="0" applyFont="1" applyFill="1" applyBorder="1" applyAlignment="1">
      <alignment horizontal="justify" vertical="center" wrapText="1"/>
    </xf>
    <xf numFmtId="0" fontId="0" fillId="2" borderId="11" xfId="0" applyFill="1" applyBorder="1" applyAlignment="1">
      <alignment horizontal="center" vertical="center"/>
    </xf>
    <xf numFmtId="0" fontId="2" fillId="6" borderId="6" xfId="0" applyFont="1" applyFill="1" applyBorder="1" applyAlignment="1">
      <alignment horizontal="justify" vertical="center" wrapText="1"/>
    </xf>
    <xf numFmtId="0" fontId="14" fillId="6" borderId="8" xfId="0" applyFont="1" applyFill="1" applyBorder="1" applyAlignment="1">
      <alignment horizontal="justify" vertical="center" wrapText="1"/>
    </xf>
    <xf numFmtId="0" fontId="14" fillId="6" borderId="10" xfId="0" applyFont="1" applyFill="1" applyBorder="1" applyAlignment="1">
      <alignment horizontal="justify" vertical="center" wrapText="1"/>
    </xf>
    <xf numFmtId="0" fontId="14" fillId="6" borderId="9" xfId="0" applyFont="1" applyFill="1" applyBorder="1" applyAlignment="1">
      <alignment horizontal="justify" vertical="center" wrapText="1"/>
    </xf>
    <xf numFmtId="0" fontId="14" fillId="6" borderId="8"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15" fillId="5" borderId="15" xfId="4" applyFont="1" applyFill="1" applyBorder="1" applyAlignment="1">
      <alignment horizontal="center" vertical="center" wrapText="1"/>
    </xf>
    <xf numFmtId="0" fontId="15" fillId="5" borderId="18" xfId="4" applyFont="1" applyFill="1" applyBorder="1" applyAlignment="1">
      <alignment horizontal="center" vertical="center" wrapText="1"/>
    </xf>
    <xf numFmtId="0" fontId="15" fillId="5" borderId="16" xfId="4" applyFont="1" applyFill="1" applyBorder="1" applyAlignment="1">
      <alignment horizontal="center" vertical="center" wrapText="1"/>
    </xf>
    <xf numFmtId="0" fontId="15" fillId="5" borderId="19" xfId="4" applyFont="1" applyFill="1" applyBorder="1" applyAlignment="1">
      <alignment horizontal="center" vertical="center" wrapText="1"/>
    </xf>
    <xf numFmtId="0" fontId="20" fillId="0" borderId="14" xfId="4" applyFont="1" applyBorder="1" applyAlignment="1">
      <alignment horizontal="center" vertical="center" wrapText="1"/>
    </xf>
    <xf numFmtId="0" fontId="20" fillId="0" borderId="21" xfId="4" applyFont="1" applyBorder="1" applyAlignment="1">
      <alignment horizontal="center" vertical="center" wrapText="1"/>
    </xf>
    <xf numFmtId="0" fontId="20" fillId="0" borderId="22" xfId="4" applyFont="1" applyBorder="1" applyAlignment="1">
      <alignment horizontal="center" vertical="center" wrapText="1"/>
    </xf>
  </cellXfs>
  <cellStyles count="6">
    <cellStyle name="Hipervínculo" xfId="3" builtinId="8"/>
    <cellStyle name="Millares" xfId="1" builtinId="3"/>
    <cellStyle name="Normal" xfId="0" builtinId="0"/>
    <cellStyle name="Normal 2" xfId="4"/>
    <cellStyle name="Porcentaje" xfId="2" builtinId="5"/>
    <cellStyle name="Porcentaje 2" xfId="5"/>
  </cellStyles>
  <dxfs count="36">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5" tint="0.39994506668294322"/>
        </patternFill>
      </fill>
    </dxf>
    <dxf>
      <fill>
        <patternFill>
          <bgColor rgb="FFFFFF99"/>
        </patternFill>
      </fill>
    </dxf>
    <dxf>
      <fill>
        <patternFill>
          <bgColor rgb="FFCCFF66"/>
        </patternFill>
      </fill>
    </dxf>
    <dxf>
      <fill>
        <patternFill>
          <bgColor theme="3" tint="0.79998168889431442"/>
        </patternFill>
      </fill>
    </dxf>
    <dxf>
      <font>
        <b/>
        <i val="0"/>
        <color theme="0"/>
      </font>
      <fill>
        <patternFill>
          <bgColor theme="3" tint="0.39994506668294322"/>
        </patternFill>
      </fill>
      <border>
        <vertical style="thin">
          <color theme="0"/>
        </vertical>
      </border>
    </dxf>
    <dxf>
      <border>
        <vertical style="thin">
          <color theme="0" tint="-0.24994659260841701"/>
        </vertical>
      </border>
    </dxf>
  </dxfs>
  <tableStyles count="1" defaultTableStyle="TableStyleMedium9" defaultPivotStyle="PivotStyleLight16">
    <tableStyle name="To Do List" pivot="0" count="3">
      <tableStyleElement type="wholeTable" dxfId="35"/>
      <tableStyleElement type="headerRow" dxfId="34"/>
      <tableStyleElement type="secondRowStripe" dxfId="33"/>
    </tableStyle>
  </tableStyles>
  <colors>
    <mruColors>
      <color rgb="FF028C36"/>
      <color rgb="FFF1A619"/>
      <color rgb="FFFFFFCC"/>
      <color rgb="FFF1C000"/>
      <color rgb="FFFFFF99"/>
      <color rgb="FF626163"/>
      <color rgb="FF3963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NIVEL</a:t>
            </a:r>
            <a:r>
              <a:rPr lang="es-CO" sz="1400" baseline="0"/>
              <a:t> DE AVANCE Y CUMPLIMIENTO PLAN DE ACCIÓN - 2026</a:t>
            </a:r>
            <a:endParaRPr lang="es-CO" sz="1400"/>
          </a:p>
        </c:rich>
      </c:tx>
      <c:layout>
        <c:manualLayout>
          <c:xMode val="edge"/>
          <c:yMode val="edge"/>
          <c:x val="0.20195106134786314"/>
          <c:y val="3.0558145034662355E-2"/>
        </c:manualLayout>
      </c:layout>
      <c:overlay val="0"/>
    </c:title>
    <c:autoTitleDeleted val="0"/>
    <c:plotArea>
      <c:layout/>
      <c:barChart>
        <c:barDir val="col"/>
        <c:grouping val="clustered"/>
        <c:varyColors val="0"/>
        <c:ser>
          <c:idx val="0"/>
          <c:order val="0"/>
          <c:tx>
            <c:strRef>
              <c:f>MEDICIÓN!$C$4:$C$5</c:f>
              <c:strCache>
                <c:ptCount val="2"/>
                <c:pt idx="0">
                  <c:v>% CUMPLIMIENTO POR PROCESO</c:v>
                </c:pt>
                <c:pt idx="1">
                  <c:v>I MEDICIÓN</c:v>
                </c:pt>
              </c:strCache>
            </c:strRef>
          </c:tx>
          <c:spPr>
            <a:solidFill>
              <a:schemeClr val="accent1">
                <a:lumMod val="75000"/>
              </a:schemeClr>
            </a:solidFill>
          </c:spPr>
          <c:invertIfNegative val="0"/>
          <c:dLbls>
            <c:spPr>
              <a:noFill/>
              <a:ln>
                <a:noFill/>
              </a:ln>
              <a:effectLst/>
            </c:spPr>
            <c:txPr>
              <a:bodyPr/>
              <a:lstStyle/>
              <a:p>
                <a:pPr>
                  <a:defRPr sz="6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MEDICIÓN!$B$6:$B$17</c:f>
              <c:strCache>
                <c:ptCount val="11"/>
                <c:pt idx="0">
                  <c:v>DIRECCIONAMIENTO ESTRATÉGICO</c:v>
                </c:pt>
                <c:pt idx="1">
                  <c:v>PLANEACIÓN Y MONITOREO</c:v>
                </c:pt>
                <c:pt idx="2">
                  <c:v>CONTROL SOCIAL Y ATENCIÓN AL CIUDADANA</c:v>
                </c:pt>
                <c:pt idx="3">
                  <c:v>CONTROL FISCAL</c:v>
                </c:pt>
                <c:pt idx="4">
                  <c:v>RESPONSABILIDAD FISCAL</c:v>
                </c:pt>
                <c:pt idx="5">
                  <c:v>COBRO COACTIVO</c:v>
                </c:pt>
                <c:pt idx="6">
                  <c:v>SANCIONATORIO DMINISTRATIVO FISCAL</c:v>
                </c:pt>
                <c:pt idx="7">
                  <c:v>GESTIÓN ADMINISTRATIVA INTEGRAL</c:v>
                </c:pt>
                <c:pt idx="8">
                  <c:v>GESTIÓN FINANCIERA Y CONTABLE</c:v>
                </c:pt>
                <c:pt idx="9">
                  <c:v>GESTIÓN JURÍDICA</c:v>
                </c:pt>
                <c:pt idx="10">
                  <c:v>CONTROL INTERNO Y MEJORAMIENTO CONTINUO</c:v>
                </c:pt>
              </c:strCache>
            </c:strRef>
          </c:cat>
          <c:val>
            <c:numRef>
              <c:f>MEDICIÓN!$C$6:$C$17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612-45ED-A177-FB3D1FAB2468}"/>
            </c:ext>
          </c:extLst>
        </c:ser>
        <c:ser>
          <c:idx val="1"/>
          <c:order val="1"/>
          <c:tx>
            <c:strRef>
              <c:f>MEDICIÓN!$D$4:$D$5</c:f>
              <c:strCache>
                <c:ptCount val="2"/>
                <c:pt idx="0">
                  <c:v>% CUMPLIMIENTO POR PROCESO</c:v>
                </c:pt>
                <c:pt idx="1">
                  <c:v>II MEDICIÓN</c:v>
                </c:pt>
              </c:strCache>
            </c:strRef>
          </c:tx>
          <c:invertIfNegative val="0"/>
          <c:dPt>
            <c:idx val="9"/>
            <c:invertIfNegative val="0"/>
            <c:bubble3D val="0"/>
            <c:spPr>
              <a:solidFill>
                <a:schemeClr val="accent6">
                  <a:lumMod val="75000"/>
                </a:schemeClr>
              </a:solidFill>
            </c:spPr>
            <c:extLst>
              <c:ext xmlns:c16="http://schemas.microsoft.com/office/drawing/2014/chart" uri="{C3380CC4-5D6E-409C-BE32-E72D297353CC}">
                <c16:uniqueId val="{00000002-D612-45ED-A177-FB3D1FAB2468}"/>
              </c:ext>
            </c:extLst>
          </c:dPt>
          <c:dLbls>
            <c:spPr>
              <a:noFill/>
              <a:ln>
                <a:noFill/>
              </a:ln>
              <a:effectLst/>
            </c:spPr>
            <c:txPr>
              <a:bodyPr/>
              <a:lstStyle/>
              <a:p>
                <a:pPr>
                  <a:defRPr sz="6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MEDICIÓN!$B$6:$B$17</c:f>
              <c:strCache>
                <c:ptCount val="11"/>
                <c:pt idx="0">
                  <c:v>DIRECCIONAMIENTO ESTRATÉGICO</c:v>
                </c:pt>
                <c:pt idx="1">
                  <c:v>PLANEACIÓN Y MONITOREO</c:v>
                </c:pt>
                <c:pt idx="2">
                  <c:v>CONTROL SOCIAL Y ATENCIÓN AL CIUDADANA</c:v>
                </c:pt>
                <c:pt idx="3">
                  <c:v>CONTROL FISCAL</c:v>
                </c:pt>
                <c:pt idx="4">
                  <c:v>RESPONSABILIDAD FISCAL</c:v>
                </c:pt>
                <c:pt idx="5">
                  <c:v>COBRO COACTIVO</c:v>
                </c:pt>
                <c:pt idx="6">
                  <c:v>SANCIONATORIO DMINISTRATIVO FISCAL</c:v>
                </c:pt>
                <c:pt idx="7">
                  <c:v>GESTIÓN ADMINISTRATIVA INTEGRAL</c:v>
                </c:pt>
                <c:pt idx="8">
                  <c:v>GESTIÓN FINANCIERA Y CONTABLE</c:v>
                </c:pt>
                <c:pt idx="9">
                  <c:v>GESTIÓN JURÍDICA</c:v>
                </c:pt>
                <c:pt idx="10">
                  <c:v>CONTROL INTERNO Y MEJORAMIENTO CONTINUO</c:v>
                </c:pt>
              </c:strCache>
            </c:strRef>
          </c:cat>
          <c:val>
            <c:numRef>
              <c:f>MEDICIÓN!$D$6:$D$17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612-45ED-A177-FB3D1FAB2468}"/>
            </c:ext>
          </c:extLst>
        </c:ser>
        <c:ser>
          <c:idx val="2"/>
          <c:order val="2"/>
          <c:tx>
            <c:strRef>
              <c:f>MEDICIÓN!$E$4:$E$5</c:f>
              <c:strCache>
                <c:ptCount val="2"/>
                <c:pt idx="0">
                  <c:v>% CUMPLIMIENTO POR PROCESO</c:v>
                </c:pt>
                <c:pt idx="1">
                  <c:v>III MEDICIÓN</c:v>
                </c:pt>
              </c:strCache>
            </c:strRef>
          </c:tx>
          <c:invertIfNegative val="0"/>
          <c:dPt>
            <c:idx val="9"/>
            <c:invertIfNegative val="0"/>
            <c:bubble3D val="0"/>
            <c:spPr>
              <a:solidFill>
                <a:schemeClr val="accent5"/>
              </a:solidFill>
            </c:spPr>
            <c:extLst>
              <c:ext xmlns:c16="http://schemas.microsoft.com/office/drawing/2014/chart" uri="{C3380CC4-5D6E-409C-BE32-E72D297353CC}">
                <c16:uniqueId val="{00000005-D612-45ED-A177-FB3D1FAB2468}"/>
              </c:ext>
            </c:extLst>
          </c:dPt>
          <c:dLbls>
            <c:spPr>
              <a:noFill/>
              <a:ln>
                <a:noFill/>
              </a:ln>
              <a:effectLst/>
            </c:spPr>
            <c:txPr>
              <a:bodyPr/>
              <a:lstStyle/>
              <a:p>
                <a:pPr>
                  <a:defRPr sz="6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MEDICIÓN!$B$6:$B$17</c:f>
              <c:strCache>
                <c:ptCount val="11"/>
                <c:pt idx="0">
                  <c:v>DIRECCIONAMIENTO ESTRATÉGICO</c:v>
                </c:pt>
                <c:pt idx="1">
                  <c:v>PLANEACIÓN Y MONITOREO</c:v>
                </c:pt>
                <c:pt idx="2">
                  <c:v>CONTROL SOCIAL Y ATENCIÓN AL CIUDADANA</c:v>
                </c:pt>
                <c:pt idx="3">
                  <c:v>CONTROL FISCAL</c:v>
                </c:pt>
                <c:pt idx="4">
                  <c:v>RESPONSABILIDAD FISCAL</c:v>
                </c:pt>
                <c:pt idx="5">
                  <c:v>COBRO COACTIVO</c:v>
                </c:pt>
                <c:pt idx="6">
                  <c:v>SANCIONATORIO DMINISTRATIVO FISCAL</c:v>
                </c:pt>
                <c:pt idx="7">
                  <c:v>GESTIÓN ADMINISTRATIVA INTEGRAL</c:v>
                </c:pt>
                <c:pt idx="8">
                  <c:v>GESTIÓN FINANCIERA Y CONTABLE</c:v>
                </c:pt>
                <c:pt idx="9">
                  <c:v>GESTIÓN JURÍDICA</c:v>
                </c:pt>
                <c:pt idx="10">
                  <c:v>CONTROL INTERNO Y MEJORAMIENTO CONTINUO</c:v>
                </c:pt>
              </c:strCache>
            </c:strRef>
          </c:cat>
          <c:val>
            <c:numRef>
              <c:f>MEDICIÓN!$E$6:$E$17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D612-45ED-A177-FB3D1FAB2468}"/>
            </c:ext>
          </c:extLst>
        </c:ser>
        <c:ser>
          <c:idx val="3"/>
          <c:order val="3"/>
          <c:tx>
            <c:strRef>
              <c:f>MEDICIÓN!$F$4:$F$5</c:f>
              <c:strCache>
                <c:ptCount val="2"/>
                <c:pt idx="0">
                  <c:v>% CUMPLIMIENTO POR PROCESO</c:v>
                </c:pt>
                <c:pt idx="1">
                  <c:v>IV MEDICIÓN</c:v>
                </c:pt>
              </c:strCache>
            </c:strRef>
          </c:tx>
          <c:invertIfNegative val="0"/>
          <c:dLbls>
            <c:spPr>
              <a:noFill/>
              <a:ln>
                <a:noFill/>
              </a:ln>
              <a:effectLst/>
            </c:spPr>
            <c:txPr>
              <a:bodyPr wrap="square" lIns="38100" tIns="19050" rIns="38100" bIns="19050" anchor="ctr">
                <a:spAutoFit/>
              </a:bodyPr>
              <a:lstStyle/>
              <a:p>
                <a:pPr>
                  <a:defRPr sz="6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MEDICIÓN!$B$6:$B$17</c:f>
              <c:strCache>
                <c:ptCount val="11"/>
                <c:pt idx="0">
                  <c:v>DIRECCIONAMIENTO ESTRATÉGICO</c:v>
                </c:pt>
                <c:pt idx="1">
                  <c:v>PLANEACIÓN Y MONITOREO</c:v>
                </c:pt>
                <c:pt idx="2">
                  <c:v>CONTROL SOCIAL Y ATENCIÓN AL CIUDADANA</c:v>
                </c:pt>
                <c:pt idx="3">
                  <c:v>CONTROL FISCAL</c:v>
                </c:pt>
                <c:pt idx="4">
                  <c:v>RESPONSABILIDAD FISCAL</c:v>
                </c:pt>
                <c:pt idx="5">
                  <c:v>COBRO COACTIVO</c:v>
                </c:pt>
                <c:pt idx="6">
                  <c:v>SANCIONATORIO DMINISTRATIVO FISCAL</c:v>
                </c:pt>
                <c:pt idx="7">
                  <c:v>GESTIÓN ADMINISTRATIVA INTEGRAL</c:v>
                </c:pt>
                <c:pt idx="8">
                  <c:v>GESTIÓN FINANCIERA Y CONTABLE</c:v>
                </c:pt>
                <c:pt idx="9">
                  <c:v>GESTIÓN JURÍDICA</c:v>
                </c:pt>
                <c:pt idx="10">
                  <c:v>CONTROL INTERNO Y MEJORAMIENTO CONTINUO</c:v>
                </c:pt>
              </c:strCache>
            </c:strRef>
          </c:cat>
          <c:val>
            <c:numRef>
              <c:f>MEDICIÓN!$F$6:$F$17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3DB-46A7-9CA5-B627290C688B}"/>
            </c:ext>
          </c:extLst>
        </c:ser>
        <c:dLbls>
          <c:showLegendKey val="0"/>
          <c:showVal val="0"/>
          <c:showCatName val="0"/>
          <c:showSerName val="0"/>
          <c:showPercent val="0"/>
          <c:showBubbleSize val="0"/>
        </c:dLbls>
        <c:gapWidth val="65"/>
        <c:overlap val="12"/>
        <c:axId val="233968000"/>
        <c:axId val="233969536"/>
      </c:barChart>
      <c:catAx>
        <c:axId val="233968000"/>
        <c:scaling>
          <c:orientation val="minMax"/>
        </c:scaling>
        <c:delete val="0"/>
        <c:axPos val="b"/>
        <c:numFmt formatCode="General" sourceLinked="0"/>
        <c:majorTickMark val="none"/>
        <c:minorTickMark val="none"/>
        <c:tickLblPos val="nextTo"/>
        <c:txPr>
          <a:bodyPr/>
          <a:lstStyle/>
          <a:p>
            <a:pPr>
              <a:defRPr sz="500"/>
            </a:pPr>
            <a:endParaRPr lang="es-CO"/>
          </a:p>
        </c:txPr>
        <c:crossAx val="233969536"/>
        <c:crosses val="autoZero"/>
        <c:auto val="1"/>
        <c:lblAlgn val="ctr"/>
        <c:lblOffset val="100"/>
        <c:noMultiLvlLbl val="0"/>
      </c:catAx>
      <c:valAx>
        <c:axId val="233969536"/>
        <c:scaling>
          <c:orientation val="minMax"/>
        </c:scaling>
        <c:delete val="0"/>
        <c:axPos val="l"/>
        <c:majorGridlines/>
        <c:numFmt formatCode="0%" sourceLinked="1"/>
        <c:majorTickMark val="none"/>
        <c:minorTickMark val="none"/>
        <c:tickLblPos val="nextTo"/>
        <c:spPr>
          <a:ln w="9525">
            <a:noFill/>
          </a:ln>
        </c:spPr>
        <c:txPr>
          <a:bodyPr/>
          <a:lstStyle/>
          <a:p>
            <a:pPr>
              <a:defRPr sz="600" b="1">
                <a:latin typeface="Arial" panose="020B0604020202020204" pitchFamily="34" charset="0"/>
                <a:cs typeface="Arial" panose="020B0604020202020204" pitchFamily="34" charset="0"/>
              </a:defRPr>
            </a:pPr>
            <a:endParaRPr lang="es-CO"/>
          </a:p>
        </c:txPr>
        <c:crossAx val="233968000"/>
        <c:crosses val="autoZero"/>
        <c:crossBetween val="between"/>
      </c:valAx>
      <c:spPr>
        <a:noFill/>
        <a:ln w="25400">
          <a:noFill/>
        </a:ln>
      </c:spPr>
    </c:plotArea>
    <c:legend>
      <c:legendPos val="b"/>
      <c:layout>
        <c:manualLayout>
          <c:xMode val="edge"/>
          <c:yMode val="edge"/>
          <c:x val="0.14297269353440117"/>
          <c:y val="0.89116453687739072"/>
          <c:w val="0.69667800203790764"/>
          <c:h val="8.7342936697232976E-2"/>
        </c:manualLayout>
      </c:layout>
      <c:overlay val="0"/>
      <c:txPr>
        <a:bodyPr/>
        <a:lstStyle/>
        <a:p>
          <a:pPr>
            <a:defRPr sz="600">
              <a:latin typeface="Arial" panose="020B0604020202020204" pitchFamily="34" charset="0"/>
              <a:cs typeface="Arial" panose="020B0604020202020204" pitchFamily="34" charset="0"/>
            </a:defRPr>
          </a:pPr>
          <a:endParaRPr lang="es-CO"/>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1" Type="http://schemas.openxmlformats.org/officeDocument/2006/relationships/hyperlink" Target="#INDICE!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4446</xdr:colOff>
      <xdr:row>0</xdr:row>
      <xdr:rowOff>84238</xdr:rowOff>
    </xdr:from>
    <xdr:to>
      <xdr:col>2</xdr:col>
      <xdr:colOff>823171</xdr:colOff>
      <xdr:row>3</xdr:row>
      <xdr:rowOff>138223</xdr:rowOff>
    </xdr:to>
    <xdr:pic>
      <xdr:nvPicPr>
        <xdr:cNvPr id="2" name="Imagen 1">
          <a:extLst>
            <a:ext uri="{FF2B5EF4-FFF2-40B4-BE49-F238E27FC236}">
              <a16:creationId xmlns:a16="http://schemas.microsoft.com/office/drawing/2014/main" id="{2B7C1D40-82A4-3FB0-237E-E31E752188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693" t="10468" r="8010" b="11638"/>
        <a:stretch/>
      </xdr:blipFill>
      <xdr:spPr bwMode="auto">
        <a:xfrm>
          <a:off x="766446" y="245105"/>
          <a:ext cx="1580725" cy="536585"/>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DBA516D8-393D-40BB-8747-B5C3E0BC9168}"/>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1D7336FF-28DB-40F8-B9A8-3FECC2E9C5D6}"/>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30599D4C-2058-4E44-BF19-39C2C79AA72C}"/>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543736</xdr:colOff>
      <xdr:row>16</xdr:row>
      <xdr:rowOff>38254</xdr:rowOff>
    </xdr:from>
    <xdr:to>
      <xdr:col>1</xdr:col>
      <xdr:colOff>832109</xdr:colOff>
      <xdr:row>16</xdr:row>
      <xdr:rowOff>267222</xdr:rowOff>
    </xdr:to>
    <xdr:sp macro="" textlink="">
      <xdr:nvSpPr>
        <xdr:cNvPr id="2" name="1 Flecha a la derecha con bandas">
          <a:extLst>
            <a:ext uri="{FF2B5EF4-FFF2-40B4-BE49-F238E27FC236}">
              <a16:creationId xmlns:a16="http://schemas.microsoft.com/office/drawing/2014/main" id="{00000000-0008-0000-0A00-000002000000}"/>
            </a:ext>
          </a:extLst>
        </xdr:cNvPr>
        <xdr:cNvSpPr/>
      </xdr:nvSpPr>
      <xdr:spPr>
        <a:xfrm>
          <a:off x="1832786" y="3073554"/>
          <a:ext cx="288373" cy="228968"/>
        </a:xfrm>
        <a:prstGeom prst="stripedRightArrow">
          <a:avLst/>
        </a:prstGeom>
        <a:solidFill>
          <a:srgbClr val="028C36"/>
        </a:solidFill>
        <a:ln>
          <a:solidFill>
            <a:schemeClr val="bg1"/>
          </a:solidFill>
        </a:ln>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0</xdr:col>
      <xdr:colOff>24423</xdr:colOff>
      <xdr:row>18</xdr:row>
      <xdr:rowOff>37610</xdr:rowOff>
    </xdr:from>
    <xdr:to>
      <xdr:col>6</xdr:col>
      <xdr:colOff>1</xdr:colOff>
      <xdr:row>36</xdr:row>
      <xdr:rowOff>45356</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408842</xdr:colOff>
      <xdr:row>32</xdr:row>
      <xdr:rowOff>78153</xdr:rowOff>
    </xdr:from>
    <xdr:ext cx="736601" cy="311496"/>
    <xdr:sp macro="" textlink="">
      <xdr:nvSpPr>
        <xdr:cNvPr id="4" name="3 CuadroTexto">
          <a:extLst>
            <a:ext uri="{FF2B5EF4-FFF2-40B4-BE49-F238E27FC236}">
              <a16:creationId xmlns:a16="http://schemas.microsoft.com/office/drawing/2014/main" id="{00000000-0008-0000-0A00-000004000000}"/>
            </a:ext>
          </a:extLst>
        </xdr:cNvPr>
        <xdr:cNvSpPr txBox="1"/>
      </xdr:nvSpPr>
      <xdr:spPr>
        <a:xfrm>
          <a:off x="6753957" y="6672384"/>
          <a:ext cx="7366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700" b="1"/>
            <a:t>Nivel de Cumplimiento</a:t>
          </a:r>
        </a:p>
      </xdr:txBody>
    </xdr:sp>
    <xdr:clientData/>
  </xdr:oneCellAnchor>
  <xdr:twoCellAnchor>
    <xdr:from>
      <xdr:col>5</xdr:col>
      <xdr:colOff>482110</xdr:colOff>
      <xdr:row>0</xdr:row>
      <xdr:rowOff>214923</xdr:rowOff>
    </xdr:from>
    <xdr:to>
      <xdr:col>5</xdr:col>
      <xdr:colOff>1089309</xdr:colOff>
      <xdr:row>0</xdr:row>
      <xdr:rowOff>549952</xdr:rowOff>
    </xdr:to>
    <xdr:sp macro="" textlink="">
      <xdr:nvSpPr>
        <xdr:cNvPr id="5" name="4 Flecha izquierda">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6827225" y="214923"/>
          <a:ext cx="607199" cy="335029"/>
        </a:xfrm>
        <a:prstGeom prst="leftArrow">
          <a:avLst>
            <a:gd name="adj1" fmla="val 65000"/>
            <a:gd name="adj2" fmla="val 50000"/>
          </a:avLst>
        </a:prstGeom>
        <a:solidFill>
          <a:srgbClr val="F1A61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0" y="536222"/>
          <a:ext cx="607199" cy="340591"/>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2 Flecha izquierda">
          <a:hlinkClick xmlns:r="http://schemas.openxmlformats.org/officeDocument/2006/relationships" r:id="rId1"/>
          <a:extLst>
            <a:ext uri="{FF2B5EF4-FFF2-40B4-BE49-F238E27FC236}">
              <a16:creationId xmlns:a16="http://schemas.microsoft.com/office/drawing/2014/main" id="{187D9F2E-BE1F-4686-BB3D-B5312C02F89D}"/>
            </a:ext>
          </a:extLst>
        </xdr:cNvPr>
        <xdr:cNvSpPr/>
      </xdr:nvSpPr>
      <xdr:spPr>
        <a:xfrm>
          <a:off x="0" y="6286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933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2 Flecha izquierda">
          <a:hlinkClick xmlns:r="http://schemas.openxmlformats.org/officeDocument/2006/relationships" r:id="rId1"/>
          <a:extLst>
            <a:ext uri="{FF2B5EF4-FFF2-40B4-BE49-F238E27FC236}">
              <a16:creationId xmlns:a16="http://schemas.microsoft.com/office/drawing/2014/main" id="{3A4860F6-EF7E-49AF-BBDD-55C4D9F2548D}"/>
            </a:ext>
          </a:extLst>
        </xdr:cNvPr>
        <xdr:cNvSpPr/>
      </xdr:nvSpPr>
      <xdr:spPr>
        <a:xfrm>
          <a:off x="0" y="6286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DEE71CAA-F946-4AF6-A981-69BD94D2C110}"/>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CD40736B-6A58-4E1B-B9E9-E82C60B20694}"/>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F892CC4E-AE28-4FEB-ABC6-8F5019BB4E5D}"/>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607199</xdr:colOff>
      <xdr:row>5</xdr:row>
      <xdr:rowOff>8980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5AA04DED-6EE9-4B00-93D9-A08681E656FD}"/>
            </a:ext>
          </a:extLst>
        </xdr:cNvPr>
        <xdr:cNvSpPr/>
      </xdr:nvSpPr>
      <xdr:spPr>
        <a:xfrm>
          <a:off x="0" y="806450"/>
          <a:ext cx="607199" cy="339180"/>
        </a:xfrm>
        <a:prstGeom prst="leftArrow">
          <a:avLst>
            <a:gd name="adj1" fmla="val 65000"/>
            <a:gd name="adj2" fmla="val 50000"/>
          </a:avLst>
        </a:prstGeom>
        <a:solidFill>
          <a:srgbClr val="028C3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MENÚ</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9.xml"/><Relationship Id="rId4" Type="http://schemas.openxmlformats.org/officeDocument/2006/relationships/vmlDrawing" Target="../drawings/vmlDrawing1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10.xml"/><Relationship Id="rId4" Type="http://schemas.openxmlformats.org/officeDocument/2006/relationships/vmlDrawing" Target="../drawings/vmlDrawing2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1.xml"/><Relationship Id="rId4" Type="http://schemas.openxmlformats.org/officeDocument/2006/relationships/vmlDrawing" Target="../drawings/vmlDrawing2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vmlDrawing" Target="../drawings/vmlDrawing1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8.xml"/><Relationship Id="rId4" Type="http://schemas.openxmlformats.org/officeDocument/2006/relationships/vmlDrawing" Target="../drawings/vmlDrawing1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20"/>
  <sheetViews>
    <sheetView showGridLines="0" showRowColHeaders="0" tabSelected="1" zoomScale="150" zoomScaleNormal="150" zoomScaleSheetLayoutView="110" workbookViewId="0">
      <selection activeCell="B18" sqref="B18"/>
    </sheetView>
  </sheetViews>
  <sheetFormatPr baseColWidth="10" defaultColWidth="10.85546875" defaultRowHeight="12.75" x14ac:dyDescent="0.2"/>
  <cols>
    <col min="1" max="2" width="10.85546875" style="9"/>
    <col min="3" max="3" width="55.140625" style="9" bestFit="1" customWidth="1"/>
    <col min="4" max="16384" width="10.85546875" style="9"/>
  </cols>
  <sheetData>
    <row r="5" spans="2:4" ht="14.45" customHeight="1" x14ac:dyDescent="0.2">
      <c r="B5" s="37" t="s">
        <v>19</v>
      </c>
      <c r="C5" s="37" t="s">
        <v>293</v>
      </c>
    </row>
    <row r="6" spans="2:4" x14ac:dyDescent="0.2">
      <c r="B6" s="72" t="s">
        <v>136</v>
      </c>
      <c r="C6" s="10" t="s">
        <v>22</v>
      </c>
    </row>
    <row r="7" spans="2:4" x14ac:dyDescent="0.2">
      <c r="B7" s="72" t="s">
        <v>137</v>
      </c>
      <c r="C7" s="10" t="s">
        <v>103</v>
      </c>
    </row>
    <row r="8" spans="2:4" x14ac:dyDescent="0.2">
      <c r="B8" s="72" t="s">
        <v>138</v>
      </c>
      <c r="C8" s="10" t="s">
        <v>135</v>
      </c>
      <c r="D8" s="21"/>
    </row>
    <row r="9" spans="2:4" x14ac:dyDescent="0.2">
      <c r="B9" s="72" t="s">
        <v>139</v>
      </c>
      <c r="C9" s="10" t="s">
        <v>18</v>
      </c>
    </row>
    <row r="10" spans="2:4" x14ac:dyDescent="0.2">
      <c r="B10" s="72" t="s">
        <v>286</v>
      </c>
      <c r="C10" s="10" t="s">
        <v>17</v>
      </c>
    </row>
    <row r="11" spans="2:4" x14ac:dyDescent="0.2">
      <c r="B11" s="72" t="s">
        <v>287</v>
      </c>
      <c r="C11" s="10" t="s">
        <v>193</v>
      </c>
    </row>
    <row r="12" spans="2:4" x14ac:dyDescent="0.2">
      <c r="B12" s="72" t="s">
        <v>288</v>
      </c>
      <c r="C12" s="10" t="s">
        <v>199</v>
      </c>
    </row>
    <row r="13" spans="2:4" x14ac:dyDescent="0.2">
      <c r="B13" s="72" t="s">
        <v>289</v>
      </c>
      <c r="C13" s="10" t="s">
        <v>201</v>
      </c>
    </row>
    <row r="14" spans="2:4" x14ac:dyDescent="0.2">
      <c r="B14" s="72" t="s">
        <v>290</v>
      </c>
      <c r="C14" s="10" t="s">
        <v>202</v>
      </c>
    </row>
    <row r="15" spans="2:4" x14ac:dyDescent="0.2">
      <c r="B15" s="72" t="s">
        <v>291</v>
      </c>
      <c r="C15" s="10" t="s">
        <v>225</v>
      </c>
    </row>
    <row r="16" spans="2:4" x14ac:dyDescent="0.2">
      <c r="B16" s="13" t="s">
        <v>292</v>
      </c>
      <c r="C16" s="10" t="s">
        <v>214</v>
      </c>
    </row>
    <row r="17" spans="1:3" ht="6" customHeight="1" x14ac:dyDescent="0.2"/>
    <row r="18" spans="1:3" ht="13.5" thickBot="1" x14ac:dyDescent="0.25">
      <c r="B18" s="33" t="s">
        <v>21</v>
      </c>
      <c r="C18" s="12" t="s">
        <v>20</v>
      </c>
    </row>
    <row r="19" spans="1:3" ht="13.5" thickTop="1" x14ac:dyDescent="0.2"/>
    <row r="20" spans="1:3" x14ac:dyDescent="0.2">
      <c r="A20" s="11"/>
      <c r="B20" s="20" t="s">
        <v>33</v>
      </c>
    </row>
  </sheetData>
  <sheetProtection algorithmName="SHA-512" hashValue="sRWZhOcSrVwxqr7jN0FwoSgnrkDvwXzWC9YI8J8cAH3ABdvJvCrFWsMC7X3gc3Z90i/g5XwvwYqUZxzCGlsroQ==" saltValue="DZxEN+6sMVvrYc/62b1i6Q==" spinCount="100000" sheet="1" selectLockedCells="1"/>
  <phoneticPr fontId="21" type="noConversion"/>
  <hyperlinks>
    <hyperlink ref="B8" location="'CONTROL SOC Y ATENC'!A1" display="P3"/>
    <hyperlink ref="B10" location="'RESPONSAB FISCAL'!A1" display="P5"/>
    <hyperlink ref="B12" location="'SANC ADMIN FISCAL'!A1" display="P7"/>
    <hyperlink ref="B14" location="'GESTIÓN FINANC Y CONT'!A1" display="P9"/>
    <hyperlink ref="B16" location="'CONTROL INTERNO Y MEJ CONT'!A1" display="P11"/>
    <hyperlink ref="B9" location="'CONTROL FISCAL'!A1" display="P4"/>
    <hyperlink ref="B11" location="'COBRO COACTIVO'!A1" display="P6"/>
    <hyperlink ref="B13" location="'GESTI ADMIN INTEGR'!A1" display="P8"/>
    <hyperlink ref="B15" location="'GEST JURIDICA'!A1" display="P10"/>
    <hyperlink ref="B7" location="'PLANEAC Y MONITOREO'!A1" display="P2"/>
    <hyperlink ref="B18" location="MEDICIÓN!OLE_LINK1" display="VER"/>
    <hyperlink ref="B6" location="'DIR ESTRATEGICO'!A1" display="M1P1"/>
  </hyperlink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28C36"/>
  </sheetPr>
  <dimension ref="A1:AC16"/>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570312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202</v>
      </c>
      <c r="D1" s="78"/>
      <c r="E1" s="79"/>
      <c r="H1" s="76" t="s">
        <v>16</v>
      </c>
      <c r="I1" s="80"/>
      <c r="J1" s="95" t="s">
        <v>276</v>
      </c>
      <c r="K1" s="96"/>
      <c r="L1" s="97"/>
      <c r="N1" s="19" t="s">
        <v>25</v>
      </c>
      <c r="O1" s="107" t="s">
        <v>24</v>
      </c>
      <c r="P1" s="108"/>
      <c r="Q1" s="109"/>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250</v>
      </c>
      <c r="D3" s="83"/>
      <c r="E3" s="83"/>
      <c r="F3" s="83"/>
      <c r="G3" s="84"/>
      <c r="H3" s="76" t="s">
        <v>15</v>
      </c>
      <c r="I3" s="76"/>
      <c r="J3" s="95" t="s">
        <v>277</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102" x14ac:dyDescent="0.2">
      <c r="A7" s="73" t="s">
        <v>202</v>
      </c>
      <c r="B7" s="94" t="s">
        <v>250</v>
      </c>
      <c r="C7" s="104" t="s">
        <v>274</v>
      </c>
      <c r="D7" s="40" t="s">
        <v>67</v>
      </c>
      <c r="E7" s="38" t="s">
        <v>60</v>
      </c>
      <c r="F7" s="39">
        <v>4</v>
      </c>
      <c r="G7" s="38" t="s">
        <v>203</v>
      </c>
      <c r="H7" s="29"/>
      <c r="I7" s="29"/>
      <c r="J7" s="16" t="str">
        <f>IF(H7="","",'GESTIÓN FINANC Y CONT'!$H7/'GESTIÓN FINANC Y CONT'!$I7)</f>
        <v/>
      </c>
      <c r="K7" s="15" t="str">
        <f>+IF((J7&lt;=35%),("MINIMO"),(IF(J7&gt;=80%,"SATISFACTORIO","ACEPTABLE")))</f>
        <v>SATISFACTORIO</v>
      </c>
      <c r="L7" s="26"/>
      <c r="M7" s="30"/>
      <c r="N7" s="30"/>
      <c r="O7" s="16" t="str">
        <f>IF(M7="","",'GESTIÓN FINANC Y CONT'!$M7/'GESTIÓN FINANC Y CONT'!$N7)</f>
        <v/>
      </c>
      <c r="P7" s="17" t="str">
        <f>+IF((O7&lt;=35%),("MINIMO"),(IF(O7&gt;=80%,"SATISFACTORIO","ACEPTABLE")))</f>
        <v>SATISFACTORIO</v>
      </c>
      <c r="Q7" s="26"/>
      <c r="R7" s="29"/>
      <c r="S7" s="29"/>
      <c r="T7" s="16" t="str">
        <f>IF(R7="","",'GESTIÓN FINANC Y CONT'!$R7/'GESTIÓN FINANC Y CONT'!$S7)</f>
        <v/>
      </c>
      <c r="U7" s="17" t="str">
        <f>+IF((T7&lt;=35%),("MINIMO"),(IF(T7&gt;=80%,"SATISFACTORIO","ACEPTABLE")))</f>
        <v>SATISFACTORIO</v>
      </c>
      <c r="V7" s="26"/>
      <c r="W7" s="29"/>
      <c r="X7" s="29"/>
      <c r="Y7" s="16" t="str">
        <f>IF(W7="","",'GESTIÓN FINANC Y CONT'!$W7/'GESTIÓN FINANC Y CONT'!$X7)</f>
        <v/>
      </c>
      <c r="Z7" s="17" t="str">
        <f t="shared" ref="Z7" si="0">+IF((Y7&lt;=35%),("MINIMO"),(IF(Y7&gt;=80%,"SATISFACTORIO","ACEPTABLE")))</f>
        <v>SATISFACTORIO</v>
      </c>
      <c r="AA7" s="31" t="s">
        <v>98</v>
      </c>
      <c r="AB7" s="26"/>
    </row>
    <row r="8" spans="1:28" ht="51" x14ac:dyDescent="0.2">
      <c r="A8" s="74"/>
      <c r="B8" s="94"/>
      <c r="C8" s="105"/>
      <c r="D8" s="40" t="s">
        <v>275</v>
      </c>
      <c r="E8" s="38" t="s">
        <v>63</v>
      </c>
      <c r="F8" s="39" t="s">
        <v>28</v>
      </c>
      <c r="G8" s="38" t="s">
        <v>51</v>
      </c>
      <c r="H8" s="29"/>
      <c r="I8" s="29"/>
      <c r="J8" s="16" t="str">
        <f>IF(H8="","",'GESTIÓN FINANC Y CONT'!$H8/'GESTIÓN FINANC Y CONT'!$I8)</f>
        <v/>
      </c>
      <c r="K8" s="15" t="str">
        <f t="shared" ref="K8:K14" si="1">+IF((J8&lt;=35%),("MINIMO"),(IF(J8&gt;=80%,"SATISFACTORIO","ACEPTABLE")))</f>
        <v>SATISFACTORIO</v>
      </c>
      <c r="L8" s="26"/>
      <c r="M8" s="30"/>
      <c r="N8" s="30"/>
      <c r="O8" s="16" t="str">
        <f>IF(M8="","",'GESTIÓN FINANC Y CONT'!$M8/'GESTIÓN FINANC Y CONT'!$N8)</f>
        <v/>
      </c>
      <c r="P8" s="17" t="str">
        <f t="shared" ref="P8:P14" si="2">+IF((O8&lt;=35%),("MINIMO"),(IF(O8&gt;=80%,"SATISFACTORIO","ACEPTABLE")))</f>
        <v>SATISFACTORIO</v>
      </c>
      <c r="Q8" s="26"/>
      <c r="R8" s="29"/>
      <c r="S8" s="29"/>
      <c r="T8" s="16" t="str">
        <f>IF(R8="","",'GESTIÓN FINANC Y CONT'!$R8/'GESTIÓN FINANC Y CONT'!$S8)</f>
        <v/>
      </c>
      <c r="U8" s="17" t="str">
        <f t="shared" ref="U8:U14" si="3">+IF((T8&lt;=35%),("MINIMO"),(IF(T8&gt;=80%,"SATISFACTORIO","ACEPTABLE")))</f>
        <v>SATISFACTORIO</v>
      </c>
      <c r="V8" s="26"/>
      <c r="W8" s="29"/>
      <c r="X8" s="29"/>
      <c r="Y8" s="16" t="str">
        <f>IF(W8="","",'GESTIÓN FINANC Y CONT'!$W8/'GESTIÓN FINANC Y CONT'!$X8)</f>
        <v/>
      </c>
      <c r="Z8" s="17" t="str">
        <f t="shared" ref="Z8:Z14" si="4">+IF((Y8&lt;=35%),("MINIMO"),(IF(Y8&gt;=80%,"SATISFACTORIO","ACEPTABLE")))</f>
        <v>SATISFACTORIO</v>
      </c>
      <c r="AA8" s="31" t="s">
        <v>98</v>
      </c>
      <c r="AB8" s="26"/>
    </row>
    <row r="9" spans="1:28" ht="51" x14ac:dyDescent="0.2">
      <c r="A9" s="74"/>
      <c r="B9" s="94"/>
      <c r="C9" s="105"/>
      <c r="D9" s="40" t="s">
        <v>64</v>
      </c>
      <c r="E9" s="38" t="s">
        <v>53</v>
      </c>
      <c r="F9" s="39" t="s">
        <v>28</v>
      </c>
      <c r="G9" s="38" t="s">
        <v>52</v>
      </c>
      <c r="H9" s="29"/>
      <c r="I9" s="29"/>
      <c r="J9" s="16" t="str">
        <f>IF(H9="","",'GESTIÓN FINANC Y CONT'!$H9/'GESTIÓN FINANC Y CONT'!$I9)</f>
        <v/>
      </c>
      <c r="K9" s="15" t="str">
        <f t="shared" si="1"/>
        <v>SATISFACTORIO</v>
      </c>
      <c r="L9" s="26"/>
      <c r="M9" s="30"/>
      <c r="N9" s="30"/>
      <c r="O9" s="16" t="str">
        <f>IF(M9="","",'GESTIÓN FINANC Y CONT'!$M9/'GESTIÓN FINANC Y CONT'!$N9)</f>
        <v/>
      </c>
      <c r="P9" s="17" t="str">
        <f t="shared" si="2"/>
        <v>SATISFACTORIO</v>
      </c>
      <c r="Q9" s="26"/>
      <c r="R9" s="29"/>
      <c r="S9" s="29"/>
      <c r="T9" s="16" t="str">
        <f>IF(R9="","",'GESTIÓN FINANC Y CONT'!$R9/'GESTIÓN FINANC Y CONT'!$S9)</f>
        <v/>
      </c>
      <c r="U9" s="17" t="str">
        <f t="shared" si="3"/>
        <v>SATISFACTORIO</v>
      </c>
      <c r="V9" s="26"/>
      <c r="W9" s="29"/>
      <c r="X9" s="29"/>
      <c r="Y9" s="16" t="str">
        <f>IF(W9="","",'GESTIÓN FINANC Y CONT'!$W9/'GESTIÓN FINANC Y CONT'!$X9)</f>
        <v/>
      </c>
      <c r="Z9" s="17" t="str">
        <f t="shared" si="4"/>
        <v>SATISFACTORIO</v>
      </c>
      <c r="AA9" s="31" t="s">
        <v>98</v>
      </c>
      <c r="AB9" s="26"/>
    </row>
    <row r="10" spans="1:28" ht="38.25" x14ac:dyDescent="0.2">
      <c r="A10" s="74"/>
      <c r="B10" s="94"/>
      <c r="C10" s="105"/>
      <c r="D10" s="40" t="s">
        <v>54</v>
      </c>
      <c r="E10" s="38" t="s">
        <v>55</v>
      </c>
      <c r="F10" s="39" t="s">
        <v>28</v>
      </c>
      <c r="G10" s="38" t="s">
        <v>93</v>
      </c>
      <c r="H10" s="29"/>
      <c r="I10" s="29"/>
      <c r="J10" s="16" t="str">
        <f>IF(H10="","",'GESTIÓN FINANC Y CONT'!$H10/'GESTIÓN FINANC Y CONT'!$I10)</f>
        <v/>
      </c>
      <c r="K10" s="15" t="str">
        <f t="shared" si="1"/>
        <v>SATISFACTORIO</v>
      </c>
      <c r="L10" s="26"/>
      <c r="M10" s="30"/>
      <c r="N10" s="30"/>
      <c r="O10" s="16" t="str">
        <f>IF(M10="","",'GESTIÓN FINANC Y CONT'!$M10/'GESTIÓN FINANC Y CONT'!$N10)</f>
        <v/>
      </c>
      <c r="P10" s="17" t="str">
        <f t="shared" si="2"/>
        <v>SATISFACTORIO</v>
      </c>
      <c r="Q10" s="26"/>
      <c r="R10" s="29"/>
      <c r="S10" s="29"/>
      <c r="T10" s="16" t="str">
        <f>IF(R10="","",'GESTIÓN FINANC Y CONT'!$R10/'GESTIÓN FINANC Y CONT'!$S10)</f>
        <v/>
      </c>
      <c r="U10" s="17" t="str">
        <f t="shared" si="3"/>
        <v>SATISFACTORIO</v>
      </c>
      <c r="V10" s="26"/>
      <c r="W10" s="29"/>
      <c r="X10" s="29"/>
      <c r="Y10" s="16" t="str">
        <f>IF(W10="","",'GESTIÓN FINANC Y CONT'!$W10/'GESTIÓN FINANC Y CONT'!$X10)</f>
        <v/>
      </c>
      <c r="Z10" s="17" t="str">
        <f t="shared" si="4"/>
        <v>SATISFACTORIO</v>
      </c>
      <c r="AA10" s="31" t="s">
        <v>98</v>
      </c>
      <c r="AB10" s="26"/>
    </row>
    <row r="11" spans="1:28" ht="51" x14ac:dyDescent="0.2">
      <c r="A11" s="74"/>
      <c r="B11" s="94"/>
      <c r="C11" s="105"/>
      <c r="D11" s="40" t="s">
        <v>204</v>
      </c>
      <c r="E11" s="38" t="s">
        <v>56</v>
      </c>
      <c r="F11" s="39" t="s">
        <v>28</v>
      </c>
      <c r="G11" s="38" t="s">
        <v>65</v>
      </c>
      <c r="H11" s="29"/>
      <c r="I11" s="29"/>
      <c r="J11" s="16" t="str">
        <f>IF(H11="","",'GESTIÓN FINANC Y CONT'!$H11/'GESTIÓN FINANC Y CONT'!$I11)</f>
        <v/>
      </c>
      <c r="K11" s="15" t="str">
        <f t="shared" si="1"/>
        <v>SATISFACTORIO</v>
      </c>
      <c r="L11" s="26"/>
      <c r="M11" s="30"/>
      <c r="N11" s="30"/>
      <c r="O11" s="16" t="str">
        <f>IF(M11="","",'GESTIÓN FINANC Y CONT'!$M11/'GESTIÓN FINANC Y CONT'!$N11)</f>
        <v/>
      </c>
      <c r="P11" s="17" t="str">
        <f t="shared" si="2"/>
        <v>SATISFACTORIO</v>
      </c>
      <c r="Q11" s="26"/>
      <c r="R11" s="29"/>
      <c r="S11" s="29"/>
      <c r="T11" s="16" t="str">
        <f>IF(R11="","",'GESTIÓN FINANC Y CONT'!$R11/'GESTIÓN FINANC Y CONT'!$S11)</f>
        <v/>
      </c>
      <c r="U11" s="17" t="str">
        <f t="shared" si="3"/>
        <v>SATISFACTORIO</v>
      </c>
      <c r="V11" s="26"/>
      <c r="W11" s="29"/>
      <c r="X11" s="29"/>
      <c r="Y11" s="16" t="str">
        <f>IF(W11="","",'GESTIÓN FINANC Y CONT'!$W11/'GESTIÓN FINANC Y CONT'!$X11)</f>
        <v/>
      </c>
      <c r="Z11" s="17" t="str">
        <f t="shared" si="4"/>
        <v>SATISFACTORIO</v>
      </c>
      <c r="AA11" s="31" t="s">
        <v>98</v>
      </c>
      <c r="AB11" s="26"/>
    </row>
    <row r="12" spans="1:28" ht="51" x14ac:dyDescent="0.2">
      <c r="A12" s="74"/>
      <c r="B12" s="94"/>
      <c r="C12" s="105"/>
      <c r="D12" s="40" t="s">
        <v>205</v>
      </c>
      <c r="E12" s="38" t="s">
        <v>57</v>
      </c>
      <c r="F12" s="39" t="s">
        <v>28</v>
      </c>
      <c r="G12" s="38" t="s">
        <v>66</v>
      </c>
      <c r="H12" s="29"/>
      <c r="I12" s="29"/>
      <c r="J12" s="16" t="str">
        <f>IF(H12="","",'GESTIÓN FINANC Y CONT'!$H12/'GESTIÓN FINANC Y CONT'!$I12)</f>
        <v/>
      </c>
      <c r="K12" s="15" t="str">
        <f t="shared" si="1"/>
        <v>SATISFACTORIO</v>
      </c>
      <c r="L12" s="26"/>
      <c r="M12" s="30"/>
      <c r="N12" s="30"/>
      <c r="O12" s="16" t="str">
        <f>IF(M12="","",'GESTIÓN FINANC Y CONT'!$M12/'GESTIÓN FINANC Y CONT'!$N12)</f>
        <v/>
      </c>
      <c r="P12" s="17" t="str">
        <f t="shared" si="2"/>
        <v>SATISFACTORIO</v>
      </c>
      <c r="Q12" s="26"/>
      <c r="R12" s="29"/>
      <c r="S12" s="29"/>
      <c r="T12" s="16" t="str">
        <f>IF(R12="","",'GESTIÓN FINANC Y CONT'!$R12/'GESTIÓN FINANC Y CONT'!$S12)</f>
        <v/>
      </c>
      <c r="U12" s="17" t="str">
        <f t="shared" si="3"/>
        <v>SATISFACTORIO</v>
      </c>
      <c r="V12" s="26"/>
      <c r="W12" s="29"/>
      <c r="X12" s="29"/>
      <c r="Y12" s="16" t="str">
        <f>IF(W12="","",'GESTIÓN FINANC Y CONT'!$W12/'GESTIÓN FINANC Y CONT'!$X12)</f>
        <v/>
      </c>
      <c r="Z12" s="17" t="str">
        <f t="shared" si="4"/>
        <v>SATISFACTORIO</v>
      </c>
      <c r="AA12" s="31" t="s">
        <v>98</v>
      </c>
      <c r="AB12" s="26"/>
    </row>
    <row r="13" spans="1:28" ht="38.25" x14ac:dyDescent="0.2">
      <c r="A13" s="74"/>
      <c r="B13" s="94"/>
      <c r="C13" s="105"/>
      <c r="D13" s="40" t="s">
        <v>59</v>
      </c>
      <c r="E13" s="38" t="s">
        <v>68</v>
      </c>
      <c r="F13" s="39" t="s">
        <v>28</v>
      </c>
      <c r="G13" s="38" t="s">
        <v>58</v>
      </c>
      <c r="H13" s="29"/>
      <c r="I13" s="29"/>
      <c r="J13" s="16" t="str">
        <f>IF(H13="","",'GESTIÓN FINANC Y CONT'!$H13/'GESTIÓN FINANC Y CONT'!$I13)</f>
        <v/>
      </c>
      <c r="K13" s="15" t="str">
        <f t="shared" si="1"/>
        <v>SATISFACTORIO</v>
      </c>
      <c r="L13" s="26"/>
      <c r="M13" s="30"/>
      <c r="N13" s="30"/>
      <c r="O13" s="16" t="str">
        <f>IF(M13="","",'GESTIÓN FINANC Y CONT'!$M13/'GESTIÓN FINANC Y CONT'!$N13)</f>
        <v/>
      </c>
      <c r="P13" s="17" t="str">
        <f t="shared" si="2"/>
        <v>SATISFACTORIO</v>
      </c>
      <c r="Q13" s="26"/>
      <c r="R13" s="29"/>
      <c r="S13" s="29"/>
      <c r="T13" s="16" t="str">
        <f>IF(R13="","",'GESTIÓN FINANC Y CONT'!$R13/'GESTIÓN FINANC Y CONT'!$S13)</f>
        <v/>
      </c>
      <c r="U13" s="17" t="str">
        <f t="shared" si="3"/>
        <v>SATISFACTORIO</v>
      </c>
      <c r="V13" s="26"/>
      <c r="W13" s="29"/>
      <c r="X13" s="29"/>
      <c r="Y13" s="16" t="str">
        <f>IF(W13="","",'GESTIÓN FINANC Y CONT'!$W13/'GESTIÓN FINANC Y CONT'!$X13)</f>
        <v/>
      </c>
      <c r="Z13" s="17" t="str">
        <f t="shared" si="4"/>
        <v>SATISFACTORIO</v>
      </c>
      <c r="AA13" s="31" t="s">
        <v>98</v>
      </c>
      <c r="AB13" s="26"/>
    </row>
    <row r="14" spans="1:28" ht="63.75" x14ac:dyDescent="0.2">
      <c r="A14" s="75"/>
      <c r="B14" s="94"/>
      <c r="C14" s="106"/>
      <c r="D14" s="40" t="s">
        <v>61</v>
      </c>
      <c r="E14" s="38" t="s">
        <v>27</v>
      </c>
      <c r="F14" s="39" t="s">
        <v>28</v>
      </c>
      <c r="G14" s="38" t="s">
        <v>62</v>
      </c>
      <c r="H14" s="29"/>
      <c r="I14" s="29"/>
      <c r="J14" s="16" t="str">
        <f>IF(H14="","",'GESTIÓN FINANC Y CONT'!$H14/'GESTIÓN FINANC Y CONT'!$I14)</f>
        <v/>
      </c>
      <c r="K14" s="15" t="str">
        <f t="shared" si="1"/>
        <v>SATISFACTORIO</v>
      </c>
      <c r="L14" s="26"/>
      <c r="M14" s="30"/>
      <c r="N14" s="30"/>
      <c r="O14" s="16" t="str">
        <f>IF(M14="","",'GESTIÓN FINANC Y CONT'!$M14/'GESTIÓN FINANC Y CONT'!$N14)</f>
        <v/>
      </c>
      <c r="P14" s="17" t="str">
        <f t="shared" si="2"/>
        <v>SATISFACTORIO</v>
      </c>
      <c r="Q14" s="26"/>
      <c r="R14" s="29"/>
      <c r="S14" s="29"/>
      <c r="T14" s="16" t="str">
        <f>IF(R14="","",'GESTIÓN FINANC Y CONT'!$R14/'GESTIÓN FINANC Y CONT'!$S14)</f>
        <v/>
      </c>
      <c r="U14" s="17" t="str">
        <f t="shared" si="3"/>
        <v>SATISFACTORIO</v>
      </c>
      <c r="V14" s="26"/>
      <c r="W14" s="29"/>
      <c r="X14" s="29"/>
      <c r="Y14" s="16" t="str">
        <f>IF(W14="","",'GESTIÓN FINANC Y CONT'!$W14/'GESTIÓN FINANC Y CONT'!$X14)</f>
        <v/>
      </c>
      <c r="Z14" s="17" t="str">
        <f t="shared" si="4"/>
        <v>SATISFACTORIO</v>
      </c>
      <c r="AA14" s="31" t="s">
        <v>98</v>
      </c>
      <c r="AB14" s="26"/>
    </row>
    <row r="15" spans="1:28" ht="13.5" thickBot="1" x14ac:dyDescent="0.25">
      <c r="K15" s="69">
        <f>SUM(J7:J14)</f>
        <v>0</v>
      </c>
      <c r="L15" s="8"/>
      <c r="P15" s="69">
        <f>SUM(O7:O14)</f>
        <v>0</v>
      </c>
      <c r="U15" s="69">
        <f>SUM(T7:T14)</f>
        <v>0</v>
      </c>
      <c r="Z15" s="69">
        <f>SUM(Y7:Y14)</f>
        <v>0</v>
      </c>
    </row>
    <row r="16" spans="1:28" ht="13.5" thickBot="1" x14ac:dyDescent="0.25">
      <c r="J16" s="70" t="str">
        <f>+IF(K15=0,"",AVERAGE(J7:J14))</f>
        <v/>
      </c>
      <c r="K16" s="24"/>
      <c r="L16" s="24"/>
      <c r="M16" s="24"/>
      <c r="N16" s="24"/>
      <c r="O16" s="70" t="str">
        <f>+IF(P15=0,"",AVERAGE(O7:O14))</f>
        <v/>
      </c>
      <c r="P16" s="24"/>
      <c r="Q16" s="24"/>
      <c r="R16" s="24"/>
      <c r="S16" s="24"/>
      <c r="T16" s="70" t="str">
        <f>+IF(U15=0,"",AVERAGE(T7:T14))</f>
        <v/>
      </c>
      <c r="U16" s="24"/>
      <c r="V16" s="24"/>
      <c r="W16" s="24"/>
      <c r="X16" s="24"/>
      <c r="Y16" s="70" t="str">
        <f>+IF(Z15=0,"",AVERAGE(Y7:Y14))</f>
        <v/>
      </c>
      <c r="Z16" s="24"/>
    </row>
  </sheetData>
  <sheetProtection algorithmName="SHA-512" hashValue="1wK4p9OL2VE6MfwY8L+WhsOeG3HX+QEtvWZKgBssNYMYUqkJSlpHihTLBryLywCzE+iIwI4QWkaYOXb2vnOPgA==" saltValue="4625BCWXFl4Lvgs5XcF09g==" spinCount="100000" sheet="1" objects="1" scenarios="1"/>
  <mergeCells count="16">
    <mergeCell ref="S4:T4"/>
    <mergeCell ref="X4:Y4"/>
    <mergeCell ref="A3:B3"/>
    <mergeCell ref="C3:G3"/>
    <mergeCell ref="H3:I3"/>
    <mergeCell ref="J3:L3"/>
    <mergeCell ref="A7:A14"/>
    <mergeCell ref="B7:B14"/>
    <mergeCell ref="C7:C14"/>
    <mergeCell ref="O1:Q1"/>
    <mergeCell ref="I4:J4"/>
    <mergeCell ref="N4:O4"/>
    <mergeCell ref="A1:B1"/>
    <mergeCell ref="C1:E1"/>
    <mergeCell ref="H1:I1"/>
    <mergeCell ref="J1:L1"/>
  </mergeCells>
  <conditionalFormatting sqref="J7:J14 O7:O14 T7:T14 Y7:Y14">
    <cfRule type="cellIs" dxfId="8" priority="1" operator="greaterThanOrEqual">
      <formula>0.8</formula>
    </cfRule>
    <cfRule type="cellIs" dxfId="7" priority="2" operator="between">
      <formula>0.36</formula>
      <formula>0.79</formula>
    </cfRule>
    <cfRule type="cellIs" dxfId="6" priority="3" operator="between">
      <formula>0</formula>
      <formula>0.35</formula>
    </cfRule>
  </conditionalFormatting>
  <dataValidations count="2">
    <dataValidation errorStyle="warning" allowBlank="1" showInputMessage="1" showErrorMessage="1" errorTitle="Whoops" error="For this template to work correctly you need to select a choice from the drop down list. But you can still use what you entered by clicking Yes." sqref="V7:V14 L7:L14 Q7:Q14 AB7:AB14"/>
    <dataValidation type="list" errorStyle="warning" allowBlank="1" showInputMessage="1" showErrorMessage="1" errorTitle="Whoops" error="For this template to work correctly you need to select a choice from the drop down list. But you can still use what you entered by clicking Yes." sqref="AA7:AA14">
      <formula1>"No iniciado,En progreso, Aplazada, Completo"</formula1>
    </dataValidation>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1A619"/>
  </sheetPr>
  <dimension ref="A1:AC13"/>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570312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225</v>
      </c>
      <c r="D1" s="78"/>
      <c r="E1" s="79"/>
      <c r="H1" s="76" t="s">
        <v>16</v>
      </c>
      <c r="I1" s="80"/>
      <c r="J1" s="95" t="s">
        <v>221</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250</v>
      </c>
      <c r="D3" s="83"/>
      <c r="E3" s="83"/>
      <c r="F3" s="83"/>
      <c r="G3" s="84"/>
      <c r="H3" s="76" t="s">
        <v>15</v>
      </c>
      <c r="I3" s="76"/>
      <c r="J3" s="95" t="s">
        <v>267</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102" x14ac:dyDescent="0.2">
      <c r="A7" s="73" t="s">
        <v>201</v>
      </c>
      <c r="B7" s="94" t="s">
        <v>250</v>
      </c>
      <c r="C7" s="40" t="s">
        <v>258</v>
      </c>
      <c r="D7" s="40" t="s">
        <v>259</v>
      </c>
      <c r="E7" s="53" t="s">
        <v>260</v>
      </c>
      <c r="F7" s="48" t="s">
        <v>28</v>
      </c>
      <c r="G7" s="38" t="s">
        <v>226</v>
      </c>
      <c r="H7" s="29"/>
      <c r="I7" s="29"/>
      <c r="J7" s="16" t="str">
        <f>IF(H7="","",'GEST JURIDICA'!$H7/'GEST JURIDICA'!$I7)</f>
        <v/>
      </c>
      <c r="K7" s="15" t="str">
        <f t="shared" ref="K7:K11" si="0">+IF((J7&lt;=35%),("MINIMO"),(IF(J7&gt;=80%,"SATISFACTORIO","ACEPTABLE")))</f>
        <v>SATISFACTORIO</v>
      </c>
      <c r="L7" s="26"/>
      <c r="M7" s="30"/>
      <c r="N7" s="30"/>
      <c r="O7" s="16" t="str">
        <f>IF(M7="","",'GEST JURIDICA'!$M7/'GEST JURIDICA'!$N7)</f>
        <v/>
      </c>
      <c r="P7" s="17" t="str">
        <f t="shared" ref="P7:P11" si="1">+IF((O7&lt;=35%),("MINIMO"),(IF(O7&gt;=80%,"SATISFACTORIO","ACEPTABLE")))</f>
        <v>SATISFACTORIO</v>
      </c>
      <c r="Q7" s="26"/>
      <c r="R7" s="29"/>
      <c r="S7" s="29"/>
      <c r="T7" s="16" t="str">
        <f>IF(R7="","",'GEST JURIDICA'!$R7/'GEST JURIDICA'!$S7)</f>
        <v/>
      </c>
      <c r="U7" s="17" t="str">
        <f t="shared" ref="U7:U11" si="2">+IF((T7&lt;=35%),("MINIMO"),(IF(T7&gt;=80%,"SATISFACTORIO","ACEPTABLE")))</f>
        <v>SATISFACTORIO</v>
      </c>
      <c r="V7" s="26"/>
      <c r="W7" s="29"/>
      <c r="X7" s="29"/>
      <c r="Y7" s="16" t="str">
        <f>IF(W7="","",'GEST JURIDICA'!$W7/'GEST JURIDICA'!$X7)</f>
        <v/>
      </c>
      <c r="Z7" s="17" t="str">
        <f t="shared" ref="Z7:Z11" si="3">+IF((Y7&lt;=35%),("MINIMO"),(IF(Y7&gt;=80%,"SATISFACTORIO","ACEPTABLE")))</f>
        <v>SATISFACTORIO</v>
      </c>
      <c r="AA7" s="31" t="s">
        <v>98</v>
      </c>
      <c r="AB7" s="26"/>
    </row>
    <row r="8" spans="1:28" ht="76.5" x14ac:dyDescent="0.2">
      <c r="A8" s="74"/>
      <c r="B8" s="94"/>
      <c r="C8" s="40" t="s">
        <v>261</v>
      </c>
      <c r="D8" s="40" t="s">
        <v>262</v>
      </c>
      <c r="E8" s="53" t="s">
        <v>48</v>
      </c>
      <c r="F8" s="48" t="s">
        <v>28</v>
      </c>
      <c r="G8" s="38" t="s">
        <v>227</v>
      </c>
      <c r="H8" s="29"/>
      <c r="I8" s="29"/>
      <c r="J8" s="16" t="str">
        <f>IF(H8="","",'GEST JURIDICA'!$H8/'GEST JURIDICA'!$I8)</f>
        <v/>
      </c>
      <c r="K8" s="15" t="str">
        <f t="shared" si="0"/>
        <v>SATISFACTORIO</v>
      </c>
      <c r="L8" s="26"/>
      <c r="M8" s="30"/>
      <c r="N8" s="30"/>
      <c r="O8" s="16" t="str">
        <f>IF(M8="","",'GEST JURIDICA'!$M8/'GEST JURIDICA'!$N8)</f>
        <v/>
      </c>
      <c r="P8" s="17" t="str">
        <f t="shared" si="1"/>
        <v>SATISFACTORIO</v>
      </c>
      <c r="Q8" s="26"/>
      <c r="R8" s="29"/>
      <c r="S8" s="29"/>
      <c r="T8" s="16" t="str">
        <f>IF(R8="","",'GEST JURIDICA'!$R8/'GEST JURIDICA'!$S8)</f>
        <v/>
      </c>
      <c r="U8" s="17" t="str">
        <f t="shared" si="2"/>
        <v>SATISFACTORIO</v>
      </c>
      <c r="V8" s="26"/>
      <c r="W8" s="29"/>
      <c r="X8" s="29"/>
      <c r="Y8" s="16" t="str">
        <f>IF(W8="","",'GEST JURIDICA'!$W8/'GEST JURIDICA'!$X8)</f>
        <v/>
      </c>
      <c r="Z8" s="17" t="str">
        <f t="shared" si="3"/>
        <v>SATISFACTORIO</v>
      </c>
      <c r="AA8" s="31" t="s">
        <v>98</v>
      </c>
      <c r="AB8" s="26"/>
    </row>
    <row r="9" spans="1:28" ht="102" x14ac:dyDescent="0.2">
      <c r="A9" s="74"/>
      <c r="B9" s="94"/>
      <c r="C9" s="40" t="s">
        <v>263</v>
      </c>
      <c r="D9" s="40" t="s">
        <v>264</v>
      </c>
      <c r="E9" s="53" t="s">
        <v>265</v>
      </c>
      <c r="F9" s="48" t="s">
        <v>278</v>
      </c>
      <c r="G9" s="38" t="s">
        <v>228</v>
      </c>
      <c r="H9" s="29"/>
      <c r="I9" s="29"/>
      <c r="J9" s="16" t="str">
        <f>IF(H9="","",'GEST JURIDICA'!$H9/'GEST JURIDICA'!$I9)</f>
        <v/>
      </c>
      <c r="K9" s="15" t="str">
        <f t="shared" si="0"/>
        <v>SATISFACTORIO</v>
      </c>
      <c r="L9" s="26"/>
      <c r="M9" s="30"/>
      <c r="N9" s="30"/>
      <c r="O9" s="16" t="str">
        <f>IF(M9="","",'GEST JURIDICA'!$M9/'GEST JURIDICA'!$N9)</f>
        <v/>
      </c>
      <c r="P9" s="17" t="str">
        <f t="shared" si="1"/>
        <v>SATISFACTORIO</v>
      </c>
      <c r="Q9" s="26"/>
      <c r="R9" s="29"/>
      <c r="S9" s="29"/>
      <c r="T9" s="16" t="str">
        <f>IF(R9="","",'GEST JURIDICA'!$R9/'GEST JURIDICA'!$S9)</f>
        <v/>
      </c>
      <c r="U9" s="17" t="str">
        <f t="shared" si="2"/>
        <v>SATISFACTORIO</v>
      </c>
      <c r="V9" s="26"/>
      <c r="W9" s="29"/>
      <c r="X9" s="29"/>
      <c r="Y9" s="16" t="str">
        <f>IF(W9="","",'GEST JURIDICA'!$W9/'GEST JURIDICA'!$X9)</f>
        <v/>
      </c>
      <c r="Z9" s="17" t="str">
        <f t="shared" si="3"/>
        <v>SATISFACTORIO</v>
      </c>
      <c r="AA9" s="31" t="s">
        <v>98</v>
      </c>
      <c r="AB9" s="26"/>
    </row>
    <row r="10" spans="1:28" ht="76.5" x14ac:dyDescent="0.2">
      <c r="A10" s="74"/>
      <c r="B10" s="94"/>
      <c r="C10" s="101" t="s">
        <v>266</v>
      </c>
      <c r="D10" s="40" t="s">
        <v>72</v>
      </c>
      <c r="E10" s="40" t="s">
        <v>73</v>
      </c>
      <c r="F10" s="48" t="s">
        <v>28</v>
      </c>
      <c r="G10" s="38" t="s">
        <v>74</v>
      </c>
      <c r="H10" s="29"/>
      <c r="I10" s="29"/>
      <c r="J10" s="16" t="str">
        <f>IF(H10="","",'GEST JURIDICA'!$H10/'GEST JURIDICA'!$I10)</f>
        <v/>
      </c>
      <c r="K10" s="15" t="str">
        <f t="shared" si="0"/>
        <v>SATISFACTORIO</v>
      </c>
      <c r="L10" s="26"/>
      <c r="M10" s="30"/>
      <c r="N10" s="30"/>
      <c r="O10" s="16" t="str">
        <f>IF(M10="","",'GEST JURIDICA'!$M10/'GEST JURIDICA'!$N10)</f>
        <v/>
      </c>
      <c r="P10" s="17" t="str">
        <f t="shared" si="1"/>
        <v>SATISFACTORIO</v>
      </c>
      <c r="Q10" s="26"/>
      <c r="R10" s="29"/>
      <c r="S10" s="29"/>
      <c r="T10" s="16" t="str">
        <f>IF(R10="","",'GEST JURIDICA'!$R10/'GEST JURIDICA'!$S10)</f>
        <v/>
      </c>
      <c r="U10" s="17" t="str">
        <f t="shared" si="2"/>
        <v>SATISFACTORIO</v>
      </c>
      <c r="V10" s="26"/>
      <c r="W10" s="29"/>
      <c r="X10" s="29"/>
      <c r="Y10" s="16" t="str">
        <f>IF(W10="","",'GEST JURIDICA'!$W10/'GEST JURIDICA'!$X10)</f>
        <v/>
      </c>
      <c r="Z10" s="17" t="str">
        <f t="shared" si="3"/>
        <v>SATISFACTORIO</v>
      </c>
      <c r="AA10" s="31" t="s">
        <v>98</v>
      </c>
      <c r="AB10" s="26"/>
    </row>
    <row r="11" spans="1:28" ht="63.75" x14ac:dyDescent="0.2">
      <c r="A11" s="75"/>
      <c r="B11" s="94"/>
      <c r="C11" s="103"/>
      <c r="D11" s="40" t="s">
        <v>76</v>
      </c>
      <c r="E11" s="40" t="s">
        <v>77</v>
      </c>
      <c r="F11" s="48" t="s">
        <v>28</v>
      </c>
      <c r="G11" s="38" t="s">
        <v>75</v>
      </c>
      <c r="H11" s="29"/>
      <c r="I11" s="29"/>
      <c r="J11" s="16" t="str">
        <f>IF(H11="","",'GEST JURIDICA'!$H11/'GEST JURIDICA'!$I11)</f>
        <v/>
      </c>
      <c r="K11" s="15" t="str">
        <f t="shared" si="0"/>
        <v>SATISFACTORIO</v>
      </c>
      <c r="L11" s="26"/>
      <c r="M11" s="30"/>
      <c r="N11" s="30"/>
      <c r="O11" s="16" t="str">
        <f>IF(M11="","",'GEST JURIDICA'!$M11/'GEST JURIDICA'!$N11)</f>
        <v/>
      </c>
      <c r="P11" s="17" t="str">
        <f t="shared" si="1"/>
        <v>SATISFACTORIO</v>
      </c>
      <c r="Q11" s="26"/>
      <c r="R11" s="29"/>
      <c r="S11" s="29"/>
      <c r="T11" s="16" t="str">
        <f>IF(R11="","",'GEST JURIDICA'!$R11/'GEST JURIDICA'!$S11)</f>
        <v/>
      </c>
      <c r="U11" s="17" t="str">
        <f t="shared" si="2"/>
        <v>SATISFACTORIO</v>
      </c>
      <c r="V11" s="26"/>
      <c r="W11" s="29"/>
      <c r="X11" s="29"/>
      <c r="Y11" s="16" t="str">
        <f>IF(W11="","",'GEST JURIDICA'!$W11/'GEST JURIDICA'!$X11)</f>
        <v/>
      </c>
      <c r="Z11" s="17" t="str">
        <f t="shared" si="3"/>
        <v>SATISFACTORIO</v>
      </c>
      <c r="AA11" s="31" t="s">
        <v>98</v>
      </c>
      <c r="AB11" s="26"/>
    </row>
    <row r="12" spans="1:28" ht="13.5" thickBot="1" x14ac:dyDescent="0.25">
      <c r="K12" s="69">
        <f>SUM(J7:J11)</f>
        <v>0</v>
      </c>
      <c r="L12" s="8"/>
      <c r="P12" s="69">
        <f>SUM(O7:O11)</f>
        <v>0</v>
      </c>
      <c r="U12" s="69">
        <f>SUM(T7:T11)</f>
        <v>0</v>
      </c>
      <c r="Z12" s="69">
        <f>SUM(Y7:Y11)</f>
        <v>0</v>
      </c>
    </row>
    <row r="13" spans="1:28" ht="13.5" thickBot="1" x14ac:dyDescent="0.25">
      <c r="J13" s="70" t="str">
        <f>+IF(K12=0,"",AVERAGE(J7:J11))</f>
        <v/>
      </c>
      <c r="K13" s="24"/>
      <c r="L13" s="24"/>
      <c r="M13" s="24"/>
      <c r="N13" s="24"/>
      <c r="O13" s="70" t="str">
        <f>+IF(P12=0,"",AVERAGE(O7:O11))</f>
        <v/>
      </c>
      <c r="P13" s="24"/>
      <c r="Q13" s="24"/>
      <c r="R13" s="24"/>
      <c r="S13" s="24"/>
      <c r="T13" s="70" t="str">
        <f>+IF(U12=0,"",AVERAGE(T7:T11))</f>
        <v/>
      </c>
      <c r="U13" s="24"/>
      <c r="V13" s="24"/>
      <c r="W13" s="24"/>
      <c r="X13" s="24"/>
      <c r="Y13" s="70" t="str">
        <f>+IF(Z12=0,"",AVERAGE(Y7:Y11))</f>
        <v/>
      </c>
      <c r="Z13" s="24"/>
    </row>
  </sheetData>
  <sheetProtection algorithmName="SHA-512" hashValue="AzG22ogQ4jU6Qv9YtOQOIQvlGW7Tzw5FjqAYT+zv6IuBRVydxvQTDnZwKCZPfELxrZc6eBi413IV2N3DLjGwoA==" saltValue="ReDgkhEtKhv/ndslMYqMRQ==" spinCount="100000" sheet="1" objects="1" scenarios="1"/>
  <mergeCells count="16">
    <mergeCell ref="S4:T4"/>
    <mergeCell ref="X4:Y4"/>
    <mergeCell ref="A3:B3"/>
    <mergeCell ref="C3:G3"/>
    <mergeCell ref="H3:I3"/>
    <mergeCell ref="J3:L3"/>
    <mergeCell ref="A7:A11"/>
    <mergeCell ref="B7:B11"/>
    <mergeCell ref="C10:C11"/>
    <mergeCell ref="O1:Q1"/>
    <mergeCell ref="I4:J4"/>
    <mergeCell ref="N4:O4"/>
    <mergeCell ref="A1:B1"/>
    <mergeCell ref="C1:E1"/>
    <mergeCell ref="H1:I1"/>
    <mergeCell ref="J1:L1"/>
  </mergeCells>
  <conditionalFormatting sqref="J7:J11 O7:O11 T7:T11 Y7:Y11">
    <cfRule type="cellIs" dxfId="5" priority="1" operator="greaterThanOrEqual">
      <formula>0.8</formula>
    </cfRule>
    <cfRule type="cellIs" dxfId="4" priority="2" operator="between">
      <formula>0.36</formula>
      <formula>0.79</formula>
    </cfRule>
    <cfRule type="cellIs" dxfId="3" priority="3" operator="between">
      <formula>0</formula>
      <formula>0.35</formula>
    </cfRule>
  </conditionalFormatting>
  <dataValidations disablePrompts="1" count="2">
    <dataValidation type="list" errorStyle="warning" allowBlank="1" showInputMessage="1" showErrorMessage="1" errorTitle="Whoops" error="For this template to work correctly you need to select a choice from the drop down list. But you can still use what you entered by clicking Yes." sqref="AA7:AA11">
      <formula1>"No iniciado,En progreso, Aplazada, Completo"</formula1>
    </dataValidation>
    <dataValidation errorStyle="warning" allowBlank="1" showInputMessage="1" showErrorMessage="1" errorTitle="Whoops" error="For this template to work correctly you need to select a choice from the drop down list. But you can still use what you entered by clicking Yes." sqref="AB7:AB11 Q7:Q11 L7:L11 V7:V11"/>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28C36"/>
  </sheetPr>
  <dimension ref="A1:AC15"/>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8.710937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214</v>
      </c>
      <c r="D1" s="78"/>
      <c r="E1" s="79"/>
      <c r="H1" s="76" t="s">
        <v>16</v>
      </c>
      <c r="I1" s="80"/>
      <c r="J1" s="95" t="s">
        <v>214</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240</v>
      </c>
      <c r="D3" s="83"/>
      <c r="E3" s="83"/>
      <c r="F3" s="83"/>
      <c r="G3" s="84"/>
      <c r="H3" s="76" t="s">
        <v>15</v>
      </c>
      <c r="I3" s="76"/>
      <c r="J3" s="95" t="s">
        <v>235</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63.75" x14ac:dyDescent="0.2">
      <c r="A7" s="73" t="s">
        <v>214</v>
      </c>
      <c r="B7" s="94" t="s">
        <v>240</v>
      </c>
      <c r="C7" s="101" t="s">
        <v>257</v>
      </c>
      <c r="D7" s="40" t="s">
        <v>206</v>
      </c>
      <c r="E7" s="38" t="s">
        <v>207</v>
      </c>
      <c r="F7" s="39">
        <v>5</v>
      </c>
      <c r="G7" s="38" t="s">
        <v>208</v>
      </c>
      <c r="H7" s="29"/>
      <c r="I7" s="29"/>
      <c r="J7" s="16" t="str">
        <f>IF(H7="","",'CONTROL INTERNO Y MEJ CONT'!$H7/'CONTROL INTERNO Y MEJ CONT'!$I7)</f>
        <v/>
      </c>
      <c r="K7" s="15" t="str">
        <f>+IF((J7&lt;=35%),("MINIMO"),(IF(J7&gt;=80%,"SATISFACTORIO","ACEPTABLE")))</f>
        <v>SATISFACTORIO</v>
      </c>
      <c r="L7" s="26"/>
      <c r="M7" s="29"/>
      <c r="N7" s="29"/>
      <c r="O7" s="16" t="str">
        <f>IF(M7="","",'CONTROL INTERNO Y MEJ CONT'!$M7/'CONTROL INTERNO Y MEJ CONT'!$N7)</f>
        <v/>
      </c>
      <c r="P7" s="17" t="str">
        <f>+IF((O7&lt;=35%),("MINIMO"),(IF(O7&gt;=80%,"SATISFACTORIO","ACEPTABLE")))</f>
        <v>SATISFACTORIO</v>
      </c>
      <c r="Q7" s="26"/>
      <c r="R7" s="29"/>
      <c r="S7" s="29"/>
      <c r="T7" s="16" t="str">
        <f>IF(R7="","",'CONTROL INTERNO Y MEJ CONT'!$R7/'CONTROL INTERNO Y MEJ CONT'!$S7)</f>
        <v/>
      </c>
      <c r="U7" s="17" t="str">
        <f>+IF((T7&lt;=35%),("MINIMO"),(IF(T7&gt;=80%,"SATISFACTORIO","ACEPTABLE")))</f>
        <v>SATISFACTORIO</v>
      </c>
      <c r="V7" s="26"/>
      <c r="W7" s="29"/>
      <c r="X7" s="29"/>
      <c r="Y7" s="16" t="str">
        <f>IF(W7="","",'CONTROL INTERNO Y MEJ CONT'!$W7/'CONTROL INTERNO Y MEJ CONT'!$X7)</f>
        <v/>
      </c>
      <c r="Z7" s="17" t="str">
        <f t="shared" ref="Z7:Z13" si="0">+IF((Y7&lt;=35%),("MINIMO"),(IF(Y7&gt;=80%,"SATISFACTORIO","ACEPTABLE")))</f>
        <v>SATISFACTORIO</v>
      </c>
      <c r="AA7" s="31" t="s">
        <v>98</v>
      </c>
      <c r="AB7" s="26"/>
    </row>
    <row r="8" spans="1:28" ht="63.75" x14ac:dyDescent="0.2">
      <c r="A8" s="74"/>
      <c r="B8" s="94"/>
      <c r="C8" s="102"/>
      <c r="D8" s="40" t="s">
        <v>209</v>
      </c>
      <c r="E8" s="38" t="s">
        <v>239</v>
      </c>
      <c r="F8" s="39">
        <v>8</v>
      </c>
      <c r="G8" s="38" t="s">
        <v>210</v>
      </c>
      <c r="H8" s="29"/>
      <c r="I8" s="29"/>
      <c r="J8" s="16" t="str">
        <f>IF(H8="","",'CONTROL INTERNO Y MEJ CONT'!$H8/'CONTROL INTERNO Y MEJ CONT'!$I8)</f>
        <v/>
      </c>
      <c r="K8" s="15" t="str">
        <f t="shared" ref="K8:K13" si="1">+IF((J8&lt;=35%),("MINIMO"),(IF(J8&gt;=80%,"SATISFACTORIO","ACEPTABLE")))</f>
        <v>SATISFACTORIO</v>
      </c>
      <c r="L8" s="26"/>
      <c r="M8" s="29"/>
      <c r="N8" s="29"/>
      <c r="O8" s="16" t="str">
        <f>IF(M8="","",'CONTROL INTERNO Y MEJ CONT'!$M8/'CONTROL INTERNO Y MEJ CONT'!$N8)</f>
        <v/>
      </c>
      <c r="P8" s="17" t="str">
        <f t="shared" ref="P8:P13" si="2">+IF((O8&lt;=35%),("MINIMO"),(IF(O8&gt;=80%,"SATISFACTORIO","ACEPTABLE")))</f>
        <v>SATISFACTORIO</v>
      </c>
      <c r="Q8" s="26"/>
      <c r="R8" s="29"/>
      <c r="S8" s="29"/>
      <c r="T8" s="16" t="str">
        <f>IF(R8="","",'CONTROL INTERNO Y MEJ CONT'!$R8/'CONTROL INTERNO Y MEJ CONT'!$S8)</f>
        <v/>
      </c>
      <c r="U8" s="17" t="str">
        <f t="shared" ref="U8:U13" si="3">+IF((T8&lt;=35%),("MINIMO"),(IF(T8&gt;=80%,"SATISFACTORIO","ACEPTABLE")))</f>
        <v>SATISFACTORIO</v>
      </c>
      <c r="V8" s="26"/>
      <c r="W8" s="29"/>
      <c r="X8" s="29"/>
      <c r="Y8" s="16" t="str">
        <f>IF(W8="","",'CONTROL INTERNO Y MEJ CONT'!$W8/'CONTROL INTERNO Y MEJ CONT'!$X8)</f>
        <v/>
      </c>
      <c r="Z8" s="17" t="str">
        <f t="shared" si="0"/>
        <v>SATISFACTORIO</v>
      </c>
      <c r="AA8" s="31" t="s">
        <v>98</v>
      </c>
      <c r="AB8" s="26"/>
    </row>
    <row r="9" spans="1:28" ht="114.75" x14ac:dyDescent="0.2">
      <c r="A9" s="74"/>
      <c r="B9" s="94"/>
      <c r="C9" s="102"/>
      <c r="D9" s="40" t="s">
        <v>211</v>
      </c>
      <c r="E9" s="38" t="s">
        <v>229</v>
      </c>
      <c r="F9" s="39">
        <v>2</v>
      </c>
      <c r="G9" s="38" t="s">
        <v>230</v>
      </c>
      <c r="H9" s="29"/>
      <c r="I9" s="29"/>
      <c r="J9" s="16" t="str">
        <f>IF(H9="","",'CONTROL INTERNO Y MEJ CONT'!$H9/'CONTROL INTERNO Y MEJ CONT'!$I9)</f>
        <v/>
      </c>
      <c r="K9" s="15" t="str">
        <f t="shared" si="1"/>
        <v>SATISFACTORIO</v>
      </c>
      <c r="L9" s="26"/>
      <c r="M9" s="29"/>
      <c r="N9" s="29"/>
      <c r="O9" s="16" t="str">
        <f>IF(M9="","",'CONTROL INTERNO Y MEJ CONT'!$M9/'CONTROL INTERNO Y MEJ CONT'!$N9)</f>
        <v/>
      </c>
      <c r="P9" s="17" t="str">
        <f t="shared" si="2"/>
        <v>SATISFACTORIO</v>
      </c>
      <c r="Q9" s="26"/>
      <c r="R9" s="29"/>
      <c r="S9" s="29"/>
      <c r="T9" s="16" t="str">
        <f>IF(R9="","",'CONTROL INTERNO Y MEJ CONT'!$R9/'CONTROL INTERNO Y MEJ CONT'!$S9)</f>
        <v/>
      </c>
      <c r="U9" s="17" t="str">
        <f t="shared" si="3"/>
        <v>SATISFACTORIO</v>
      </c>
      <c r="V9" s="26"/>
      <c r="W9" s="29"/>
      <c r="X9" s="29"/>
      <c r="Y9" s="16" t="str">
        <f>IF(W9="","",'CONTROL INTERNO Y MEJ CONT'!$W9/'CONTROL INTERNO Y MEJ CONT'!$X9)</f>
        <v/>
      </c>
      <c r="Z9" s="17" t="str">
        <f t="shared" ref="Z9" si="4">+IF((Y9&lt;=35%),("MINIMO"),(IF(Y9&gt;=80%,"SATISFACTORIO","ACEPTABLE")))</f>
        <v>SATISFACTORIO</v>
      </c>
      <c r="AA9" s="31" t="s">
        <v>98</v>
      </c>
      <c r="AB9" s="26"/>
    </row>
    <row r="10" spans="1:28" ht="25.5" x14ac:dyDescent="0.2">
      <c r="A10" s="74"/>
      <c r="B10" s="94"/>
      <c r="C10" s="102"/>
      <c r="D10" s="101" t="s">
        <v>237</v>
      </c>
      <c r="E10" s="101" t="s">
        <v>236</v>
      </c>
      <c r="F10" s="39" t="s">
        <v>231</v>
      </c>
      <c r="G10" s="38" t="s">
        <v>32</v>
      </c>
      <c r="H10" s="29"/>
      <c r="I10" s="29"/>
      <c r="J10" s="16" t="str">
        <f>IF(H10="","",'CONTROL INTERNO Y MEJ CONT'!$H10/'CONTROL INTERNO Y MEJ CONT'!$I10)</f>
        <v/>
      </c>
      <c r="K10" s="15" t="str">
        <f t="shared" si="1"/>
        <v>SATISFACTORIO</v>
      </c>
      <c r="L10" s="26"/>
      <c r="M10" s="29"/>
      <c r="N10" s="29"/>
      <c r="O10" s="16" t="str">
        <f>IF(M10="","",'CONTROL INTERNO Y MEJ CONT'!$M10/'CONTROL INTERNO Y MEJ CONT'!$N10)</f>
        <v/>
      </c>
      <c r="P10" s="17" t="str">
        <f t="shared" si="2"/>
        <v>SATISFACTORIO</v>
      </c>
      <c r="Q10" s="26"/>
      <c r="R10" s="29"/>
      <c r="S10" s="29"/>
      <c r="T10" s="16" t="str">
        <f>IF(R10="","",'CONTROL INTERNO Y MEJ CONT'!$R10/'CONTROL INTERNO Y MEJ CONT'!$S10)</f>
        <v/>
      </c>
      <c r="U10" s="17" t="str">
        <f t="shared" si="3"/>
        <v>SATISFACTORIO</v>
      </c>
      <c r="V10" s="26"/>
      <c r="W10" s="29"/>
      <c r="X10" s="29"/>
      <c r="Y10" s="16" t="str">
        <f>IF(W10="","",'CONTROL INTERNO Y MEJ CONT'!$W10/'CONTROL INTERNO Y MEJ CONT'!$X10)</f>
        <v/>
      </c>
      <c r="Z10" s="17" t="str">
        <f t="shared" si="0"/>
        <v>SATISFACTORIO</v>
      </c>
      <c r="AA10" s="31" t="s">
        <v>98</v>
      </c>
      <c r="AB10" s="26"/>
    </row>
    <row r="11" spans="1:28" ht="38.25" x14ac:dyDescent="0.2">
      <c r="A11" s="74"/>
      <c r="B11" s="94"/>
      <c r="C11" s="102"/>
      <c r="D11" s="103"/>
      <c r="E11" s="103"/>
      <c r="F11" s="39" t="s">
        <v>232</v>
      </c>
      <c r="G11" s="38" t="s">
        <v>212</v>
      </c>
      <c r="H11" s="29"/>
      <c r="I11" s="29"/>
      <c r="J11" s="16" t="str">
        <f>IF(H11="","",'CONTROL INTERNO Y MEJ CONT'!$H11/'CONTROL INTERNO Y MEJ CONT'!$I11)</f>
        <v/>
      </c>
      <c r="K11" s="15" t="str">
        <f t="shared" si="1"/>
        <v>SATISFACTORIO</v>
      </c>
      <c r="L11" s="26"/>
      <c r="M11" s="29"/>
      <c r="N11" s="29"/>
      <c r="O11" s="16" t="str">
        <f>IF(M11="","",'CONTROL INTERNO Y MEJ CONT'!$M11/'CONTROL INTERNO Y MEJ CONT'!$N11)</f>
        <v/>
      </c>
      <c r="P11" s="17" t="str">
        <f t="shared" si="2"/>
        <v>SATISFACTORIO</v>
      </c>
      <c r="Q11" s="26"/>
      <c r="R11" s="29"/>
      <c r="S11" s="29"/>
      <c r="T11" s="16" t="str">
        <f>IF(R11="","",'CONTROL INTERNO Y MEJ CONT'!$R11/'CONTROL INTERNO Y MEJ CONT'!$S11)</f>
        <v/>
      </c>
      <c r="U11" s="17" t="str">
        <f t="shared" si="3"/>
        <v>SATISFACTORIO</v>
      </c>
      <c r="V11" s="26"/>
      <c r="W11" s="29"/>
      <c r="X11" s="29"/>
      <c r="Y11" s="16" t="str">
        <f>IF(W11="","",'CONTROL INTERNO Y MEJ CONT'!$W11/'CONTROL INTERNO Y MEJ CONT'!$X11)</f>
        <v/>
      </c>
      <c r="Z11" s="17" t="str">
        <f t="shared" si="0"/>
        <v>SATISFACTORIO</v>
      </c>
      <c r="AA11" s="31" t="s">
        <v>98</v>
      </c>
      <c r="AB11" s="26"/>
    </row>
    <row r="12" spans="1:28" ht="63.75" x14ac:dyDescent="0.2">
      <c r="A12" s="74"/>
      <c r="B12" s="94"/>
      <c r="C12" s="102"/>
      <c r="D12" s="40" t="s">
        <v>238</v>
      </c>
      <c r="E12" s="38" t="s">
        <v>256</v>
      </c>
      <c r="F12" s="49">
        <v>2</v>
      </c>
      <c r="G12" s="38" t="s">
        <v>89</v>
      </c>
      <c r="H12" s="29"/>
      <c r="I12" s="29"/>
      <c r="J12" s="16" t="str">
        <f>IF(H12="","",'CONTROL INTERNO Y MEJ CONT'!$H12/'CONTROL INTERNO Y MEJ CONT'!$I12)</f>
        <v/>
      </c>
      <c r="K12" s="15" t="str">
        <f t="shared" si="1"/>
        <v>SATISFACTORIO</v>
      </c>
      <c r="L12" s="26"/>
      <c r="M12" s="29"/>
      <c r="N12" s="29"/>
      <c r="O12" s="16" t="str">
        <f>IF(M12="","",'CONTROL INTERNO Y MEJ CONT'!$M12/'CONTROL INTERNO Y MEJ CONT'!$N12)</f>
        <v/>
      </c>
      <c r="P12" s="17" t="str">
        <f t="shared" si="2"/>
        <v>SATISFACTORIO</v>
      </c>
      <c r="Q12" s="26"/>
      <c r="R12" s="29"/>
      <c r="S12" s="29"/>
      <c r="T12" s="16" t="str">
        <f>IF(R12="","",'CONTROL INTERNO Y MEJ CONT'!$R12/'CONTROL INTERNO Y MEJ CONT'!$S12)</f>
        <v/>
      </c>
      <c r="U12" s="17" t="str">
        <f t="shared" si="3"/>
        <v>SATISFACTORIO</v>
      </c>
      <c r="V12" s="26"/>
      <c r="W12" s="29"/>
      <c r="X12" s="29"/>
      <c r="Y12" s="16" t="str">
        <f>IF(W12="","",'CONTROL INTERNO Y MEJ CONT'!$W12/'CONTROL INTERNO Y MEJ CONT'!$X12)</f>
        <v/>
      </c>
      <c r="Z12" s="17" t="str">
        <f t="shared" si="0"/>
        <v>SATISFACTORIO</v>
      </c>
      <c r="AA12" s="31" t="s">
        <v>98</v>
      </c>
      <c r="AB12" s="26"/>
    </row>
    <row r="13" spans="1:28" ht="51" x14ac:dyDescent="0.2">
      <c r="A13" s="75"/>
      <c r="B13" s="94"/>
      <c r="C13" s="103"/>
      <c r="D13" s="40" t="s">
        <v>213</v>
      </c>
      <c r="E13" s="50" t="s">
        <v>90</v>
      </c>
      <c r="F13" s="39">
        <v>3</v>
      </c>
      <c r="G13" s="38" t="s">
        <v>233</v>
      </c>
      <c r="H13" s="29"/>
      <c r="I13" s="29"/>
      <c r="J13" s="16" t="str">
        <f>IF(H13="","",'CONTROL INTERNO Y MEJ CONT'!$H13/'CONTROL INTERNO Y MEJ CONT'!$I13)</f>
        <v/>
      </c>
      <c r="K13" s="15" t="str">
        <f t="shared" si="1"/>
        <v>SATISFACTORIO</v>
      </c>
      <c r="L13" s="26"/>
      <c r="M13" s="29"/>
      <c r="N13" s="29"/>
      <c r="O13" s="16" t="str">
        <f>IF(M13="","",'CONTROL INTERNO Y MEJ CONT'!$M13/'CONTROL INTERNO Y MEJ CONT'!$N13)</f>
        <v/>
      </c>
      <c r="P13" s="17" t="str">
        <f t="shared" si="2"/>
        <v>SATISFACTORIO</v>
      </c>
      <c r="Q13" s="26"/>
      <c r="R13" s="29"/>
      <c r="S13" s="29"/>
      <c r="T13" s="16" t="str">
        <f>IF(R13="","",'CONTROL INTERNO Y MEJ CONT'!$R13/'CONTROL INTERNO Y MEJ CONT'!$S13)</f>
        <v/>
      </c>
      <c r="U13" s="17" t="str">
        <f t="shared" si="3"/>
        <v>SATISFACTORIO</v>
      </c>
      <c r="V13" s="26"/>
      <c r="W13" s="29"/>
      <c r="X13" s="29"/>
      <c r="Y13" s="16" t="str">
        <f>IF(W13="","",'CONTROL INTERNO Y MEJ CONT'!$W13/'CONTROL INTERNO Y MEJ CONT'!$X13)</f>
        <v/>
      </c>
      <c r="Z13" s="17" t="str">
        <f t="shared" si="0"/>
        <v>SATISFACTORIO</v>
      </c>
      <c r="AA13" s="31" t="s">
        <v>98</v>
      </c>
      <c r="AB13" s="26"/>
    </row>
    <row r="14" spans="1:28" ht="13.5" thickBot="1" x14ac:dyDescent="0.25">
      <c r="K14" s="69">
        <f>SUM(J7:J13)</f>
        <v>0</v>
      </c>
      <c r="L14" s="8"/>
      <c r="P14" s="69">
        <f>SUM(O7:O13)</f>
        <v>0</v>
      </c>
      <c r="U14" s="69">
        <f>SUM(T7:T13)</f>
        <v>0</v>
      </c>
      <c r="Z14" s="69">
        <f>SUM(Y7:Y13)</f>
        <v>0</v>
      </c>
    </row>
    <row r="15" spans="1:28" ht="13.5" thickBot="1" x14ac:dyDescent="0.25">
      <c r="J15" s="70" t="str">
        <f>+IF(K14=0,"",AVERAGE(J7:J13))</f>
        <v/>
      </c>
      <c r="K15" s="24"/>
      <c r="L15" s="24"/>
      <c r="M15" s="24"/>
      <c r="N15" s="24"/>
      <c r="O15" s="70" t="str">
        <f>+IF(P14=0,"",AVERAGE(O7:O13))</f>
        <v/>
      </c>
      <c r="P15" s="24"/>
      <c r="Q15" s="24"/>
      <c r="R15" s="24"/>
      <c r="S15" s="24"/>
      <c r="T15" s="70" t="str">
        <f>+IF(U14=0,"",AVERAGE(T7:T13))</f>
        <v/>
      </c>
      <c r="U15" s="24"/>
      <c r="V15" s="24"/>
      <c r="W15" s="24"/>
      <c r="X15" s="24"/>
      <c r="Y15" s="70" t="str">
        <f>+IF(Z14=0,"",AVERAGE(Y7:Y13))</f>
        <v/>
      </c>
      <c r="Z15" s="24"/>
    </row>
  </sheetData>
  <sheetProtection algorithmName="SHA-512" hashValue="XbqUweku8ALSJGWTxaRMPXVYqNz2BHS9z2DiBaIbdUMHiJvHzIlC2i+L/MOphNfDMwur7699Dm5L0VhRbcVuMw==" saltValue="osN5HTik0xekowWlGWMBRw==" spinCount="100000" sheet="1" objects="1" scenarios="1"/>
  <mergeCells count="18">
    <mergeCell ref="A3:B3"/>
    <mergeCell ref="C3:G3"/>
    <mergeCell ref="H3:I3"/>
    <mergeCell ref="J3:L3"/>
    <mergeCell ref="A1:B1"/>
    <mergeCell ref="C1:E1"/>
    <mergeCell ref="H1:I1"/>
    <mergeCell ref="J1:L1"/>
    <mergeCell ref="I4:J4"/>
    <mergeCell ref="N4:O4"/>
    <mergeCell ref="O1:Q1"/>
    <mergeCell ref="S4:T4"/>
    <mergeCell ref="X4:Y4"/>
    <mergeCell ref="A7:A13"/>
    <mergeCell ref="B7:B13"/>
    <mergeCell ref="D10:D11"/>
    <mergeCell ref="E10:E11"/>
    <mergeCell ref="C7:C13"/>
  </mergeCells>
  <conditionalFormatting sqref="J7:J13 O7:O13 T7:T13 Y7:Y13">
    <cfRule type="cellIs" dxfId="2" priority="1" operator="greaterThanOrEqual">
      <formula>0.8</formula>
    </cfRule>
    <cfRule type="cellIs" dxfId="1" priority="2" operator="between">
      <formula>0.36</formula>
      <formula>0.79</formula>
    </cfRule>
    <cfRule type="cellIs" dxfId="0" priority="3" operator="between">
      <formula>0</formula>
      <formula>0.35</formula>
    </cfRule>
  </conditionalFormatting>
  <dataValidations count="2">
    <dataValidation type="list" errorStyle="warning" allowBlank="1" showInputMessage="1" showErrorMessage="1" errorTitle="Whoops" error="For this template to work correctly you need to select a choice from the drop down list. But you can still use what you entered by clicking Yes." sqref="AA7:AA13">
      <formula1>"No iniciado,En progreso, Aplazada, Completo"</formula1>
    </dataValidation>
    <dataValidation errorStyle="warning" allowBlank="1" showInputMessage="1" showErrorMessage="1" errorTitle="Whoops" error="For this template to work correctly you need to select a choice from the drop down list. But you can still use what you entered by clicking Yes." sqref="V7:V13 L7:L13 Q7:Q13 AB7:AB13"/>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8"/>
  <sheetViews>
    <sheetView showGridLines="0" zoomScale="130" zoomScaleNormal="130" zoomScaleSheetLayoutView="100" workbookViewId="0">
      <selection activeCell="F6" sqref="F6"/>
    </sheetView>
  </sheetViews>
  <sheetFormatPr baseColWidth="10" defaultColWidth="0" defaultRowHeight="12.75" zeroHeight="1" x14ac:dyDescent="0.2"/>
  <cols>
    <col min="1" max="1" width="18.42578125" style="23" customWidth="1"/>
    <col min="2" max="2" width="21.5703125" style="23" customWidth="1"/>
    <col min="3" max="6" width="16.85546875" style="23" customWidth="1"/>
    <col min="7" max="7" width="2" style="23" customWidth="1"/>
    <col min="8" max="16384" width="10.85546875" style="23" hidden="1"/>
  </cols>
  <sheetData>
    <row r="1" spans="1:6" ht="44.45" customHeight="1" x14ac:dyDescent="0.2"/>
    <row r="2" spans="1:6" x14ac:dyDescent="0.2">
      <c r="C2" s="68" t="s">
        <v>295</v>
      </c>
      <c r="D2" s="68"/>
      <c r="E2" s="68"/>
    </row>
    <row r="3" spans="1:6" ht="2.4500000000000002" customHeight="1" thickBot="1" x14ac:dyDescent="0.25"/>
    <row r="4" spans="1:6" ht="22.5" x14ac:dyDescent="0.2">
      <c r="A4" s="110" t="s">
        <v>285</v>
      </c>
      <c r="B4" s="112" t="s">
        <v>39</v>
      </c>
      <c r="C4" s="64" t="s">
        <v>40</v>
      </c>
      <c r="D4" s="64" t="s">
        <v>40</v>
      </c>
      <c r="E4" s="64" t="s">
        <v>40</v>
      </c>
      <c r="F4" s="65" t="s">
        <v>40</v>
      </c>
    </row>
    <row r="5" spans="1:6" ht="13.5" thickBot="1" x14ac:dyDescent="0.25">
      <c r="A5" s="111"/>
      <c r="B5" s="113"/>
      <c r="C5" s="66" t="s">
        <v>41</v>
      </c>
      <c r="D5" s="66" t="s">
        <v>42</v>
      </c>
      <c r="E5" s="66" t="s">
        <v>43</v>
      </c>
      <c r="F5" s="67" t="s">
        <v>44</v>
      </c>
    </row>
    <row r="6" spans="1:6" ht="20.45" customHeight="1" thickBot="1" x14ac:dyDescent="0.25">
      <c r="A6" s="115" t="s">
        <v>281</v>
      </c>
      <c r="B6" s="59" t="s">
        <v>22</v>
      </c>
      <c r="C6" s="60" t="str">
        <f>+'DIR ESTRATEGICO'!J13</f>
        <v/>
      </c>
      <c r="D6" s="60" t="str">
        <f>+'DIR ESTRATEGICO'!O13</f>
        <v/>
      </c>
      <c r="E6" s="60" t="str">
        <f>+'DIR ESTRATEGICO'!T13</f>
        <v/>
      </c>
      <c r="F6" s="60" t="str">
        <f>+'DIR ESTRATEGICO'!Y13</f>
        <v/>
      </c>
    </row>
    <row r="7" spans="1:6" ht="20.45" customHeight="1" thickBot="1" x14ac:dyDescent="0.25">
      <c r="A7" s="116"/>
      <c r="B7" s="59" t="s">
        <v>103</v>
      </c>
      <c r="C7" s="60" t="str">
        <f>+'PLANEAC Y MONITOREO'!J11</f>
        <v/>
      </c>
      <c r="D7" s="60" t="str">
        <f>+'PLANEAC Y MONITOREO'!O11</f>
        <v/>
      </c>
      <c r="E7" s="60" t="str">
        <f>+'PLANEAC Y MONITOREO'!T11</f>
        <v/>
      </c>
      <c r="F7" s="60" t="str">
        <f>+'PLANEAC Y MONITOREO'!Y11</f>
        <v/>
      </c>
    </row>
    <row r="8" spans="1:6" ht="20.45" customHeight="1" thickBot="1" x14ac:dyDescent="0.25">
      <c r="A8" s="114" t="s">
        <v>282</v>
      </c>
      <c r="B8" s="59" t="s">
        <v>279</v>
      </c>
      <c r="C8" s="60" t="str">
        <f>+'CONTROL SOC Y ATENC'!J12</f>
        <v/>
      </c>
      <c r="D8" s="60" t="str">
        <f>+'CONTROL SOC Y ATENC'!O12</f>
        <v/>
      </c>
      <c r="E8" s="60" t="str">
        <f>+'CONTROL SOC Y ATENC'!T12</f>
        <v/>
      </c>
      <c r="F8" s="60" t="str">
        <f>+'CONTROL SOC Y ATENC'!Y12</f>
        <v/>
      </c>
    </row>
    <row r="9" spans="1:6" ht="20.45" customHeight="1" thickBot="1" x14ac:dyDescent="0.25">
      <c r="A9" s="114"/>
      <c r="B9" s="59" t="s">
        <v>18</v>
      </c>
      <c r="C9" s="60" t="str">
        <f>+'CONTROL FISCAL'!J22</f>
        <v/>
      </c>
      <c r="D9" s="60" t="str">
        <f>+'CONTROL FISCAL'!O22</f>
        <v/>
      </c>
      <c r="E9" s="60" t="str">
        <f>+'CONTROL FISCAL'!T22</f>
        <v/>
      </c>
      <c r="F9" s="60" t="str">
        <f>+'CONTROL FISCAL'!Y22</f>
        <v/>
      </c>
    </row>
    <row r="10" spans="1:6" ht="20.45" customHeight="1" thickBot="1" x14ac:dyDescent="0.25">
      <c r="A10" s="114"/>
      <c r="B10" s="59" t="s">
        <v>17</v>
      </c>
      <c r="C10" s="60" t="str">
        <f>+'RESPONSAB FISCAL'!J11</f>
        <v/>
      </c>
      <c r="D10" s="60" t="str">
        <f>+'RESPONSAB FISCAL'!O11</f>
        <v/>
      </c>
      <c r="E10" s="60" t="str">
        <f>+'RESPONSAB FISCAL'!T11</f>
        <v/>
      </c>
      <c r="F10" s="60" t="str">
        <f>+'RESPONSAB FISCAL'!Y11</f>
        <v/>
      </c>
    </row>
    <row r="11" spans="1:6" ht="20.45" customHeight="1" thickBot="1" x14ac:dyDescent="0.25">
      <c r="A11" s="114"/>
      <c r="B11" s="59" t="s">
        <v>193</v>
      </c>
      <c r="C11" s="60" t="str">
        <f>+'COBRO COACTIVO'!J11</f>
        <v/>
      </c>
      <c r="D11" s="60" t="str">
        <f>+'COBRO COACTIVO'!O11</f>
        <v/>
      </c>
      <c r="E11" s="60" t="str">
        <f>+'COBRO COACTIVO'!T11</f>
        <v/>
      </c>
      <c r="F11" s="60" t="str">
        <f>+'COBRO COACTIVO'!Y11</f>
        <v/>
      </c>
    </row>
    <row r="12" spans="1:6" ht="20.45" customHeight="1" thickBot="1" x14ac:dyDescent="0.25">
      <c r="A12" s="114"/>
      <c r="B12" s="59" t="s">
        <v>280</v>
      </c>
      <c r="C12" s="60" t="str">
        <f>+'SANC ADMIN FISCAL'!J11</f>
        <v/>
      </c>
      <c r="D12" s="60" t="str">
        <f>+'SANC ADMIN FISCAL'!O11</f>
        <v/>
      </c>
      <c r="E12" s="60" t="str">
        <f>+'SANC ADMIN FISCAL'!T11</f>
        <v/>
      </c>
      <c r="F12" s="60" t="str">
        <f>+'SANC ADMIN FISCAL'!Y11</f>
        <v/>
      </c>
    </row>
    <row r="13" spans="1:6" ht="20.45" customHeight="1" thickBot="1" x14ac:dyDescent="0.25">
      <c r="A13" s="114" t="s">
        <v>283</v>
      </c>
      <c r="B13" s="59" t="s">
        <v>201</v>
      </c>
      <c r="C13" s="60" t="str">
        <f>+'GESTI ADMIN INTEGR'!J16</f>
        <v/>
      </c>
      <c r="D13" s="60" t="str">
        <f>+'GESTI ADMIN INTEGR'!O16</f>
        <v/>
      </c>
      <c r="E13" s="60" t="str">
        <f>+'GESTI ADMIN INTEGR'!T16</f>
        <v/>
      </c>
      <c r="F13" s="60" t="str">
        <f>+'GESTI ADMIN INTEGR'!Y16</f>
        <v/>
      </c>
    </row>
    <row r="14" spans="1:6" ht="20.45" customHeight="1" thickBot="1" x14ac:dyDescent="0.25">
      <c r="A14" s="114"/>
      <c r="B14" s="59" t="s">
        <v>202</v>
      </c>
      <c r="C14" s="60" t="str">
        <f>+'GESTIÓN FINANC Y CONT'!J16</f>
        <v/>
      </c>
      <c r="D14" s="60" t="str">
        <f>+'GESTIÓN FINANC Y CONT'!O16</f>
        <v/>
      </c>
      <c r="E14" s="60" t="str">
        <f>+'GESTIÓN FINANC Y CONT'!T16</f>
        <v/>
      </c>
      <c r="F14" s="60" t="str">
        <f>+'GESTIÓN FINANC Y CONT'!Y16</f>
        <v/>
      </c>
    </row>
    <row r="15" spans="1:6" ht="20.45" customHeight="1" thickBot="1" x14ac:dyDescent="0.25">
      <c r="A15" s="114"/>
      <c r="B15" s="59" t="s">
        <v>225</v>
      </c>
      <c r="C15" s="60" t="str">
        <f>+'GEST JURIDICA'!J13</f>
        <v/>
      </c>
      <c r="D15" s="60" t="str">
        <f>+'GEST JURIDICA'!O13</f>
        <v/>
      </c>
      <c r="E15" s="60" t="str">
        <f>+'GEST JURIDICA'!T13</f>
        <v/>
      </c>
      <c r="F15" s="60" t="str">
        <f>+'GEST JURIDICA'!Y13</f>
        <v/>
      </c>
    </row>
    <row r="16" spans="1:6" ht="20.45" customHeight="1" thickBot="1" x14ac:dyDescent="0.25">
      <c r="A16" s="59" t="s">
        <v>284</v>
      </c>
      <c r="B16" s="59" t="s">
        <v>214</v>
      </c>
      <c r="C16" s="60" t="str">
        <f>+'CONTROL INTERNO Y MEJ CONT'!J15</f>
        <v/>
      </c>
      <c r="D16" s="60" t="str">
        <f>+'CONTROL INTERNO Y MEJ CONT'!O15</f>
        <v/>
      </c>
      <c r="E16" s="60" t="str">
        <f>+'CONTROL INTERNO Y MEJ CONT'!T15</f>
        <v/>
      </c>
      <c r="F16" s="60" t="str">
        <f>+'CONTROL INTERNO Y MEJ CONT'!Y15</f>
        <v/>
      </c>
    </row>
    <row r="17" spans="1:6" ht="24.75" thickBot="1" x14ac:dyDescent="0.25">
      <c r="A17" s="61" t="s">
        <v>45</v>
      </c>
      <c r="B17" s="62"/>
      <c r="C17" s="63" t="e">
        <f>+AVERAGE(C6:C16)</f>
        <v>#DIV/0!</v>
      </c>
      <c r="D17" s="63" t="e">
        <f t="shared" ref="D17:F17" si="0">+AVERAGE(D6:D16)</f>
        <v>#DIV/0!</v>
      </c>
      <c r="E17" s="63" t="e">
        <f t="shared" si="0"/>
        <v>#DIV/0!</v>
      </c>
      <c r="F17" s="63" t="e">
        <f t="shared" si="0"/>
        <v>#DIV/0!</v>
      </c>
    </row>
    <row r="18" spans="1:6" x14ac:dyDescent="0.2">
      <c r="A18" s="71"/>
      <c r="B18" s="71"/>
      <c r="C18" s="71"/>
      <c r="D18" s="71"/>
      <c r="E18" s="71"/>
      <c r="F18" s="71"/>
    </row>
    <row r="19" spans="1:6" x14ac:dyDescent="0.2"/>
    <row r="20" spans="1:6" x14ac:dyDescent="0.2"/>
    <row r="21" spans="1:6" x14ac:dyDescent="0.2"/>
    <row r="22" spans="1:6" x14ac:dyDescent="0.2"/>
    <row r="23" spans="1:6" x14ac:dyDescent="0.2"/>
    <row r="24" spans="1:6" x14ac:dyDescent="0.2"/>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row r="34" x14ac:dyDescent="0.2"/>
    <row r="35" x14ac:dyDescent="0.2"/>
    <row r="36" x14ac:dyDescent="0.2"/>
    <row r="37" x14ac:dyDescent="0.2"/>
    <row r="38" x14ac:dyDescent="0.2"/>
  </sheetData>
  <sheetProtection algorithmName="SHA-512" hashValue="xXQHgC20jj1fqetKpDNudkrN35BR5u05Lv+EPupW8OGVDn2r2dhkbiDiAFcXi8/YZSEwPMNPCiE8FINkpkBZFg==" saltValue="roIhscaAnQXSijSN8oLT8g==" spinCount="100000" sheet="1" selectLockedCells="1"/>
  <mergeCells count="5">
    <mergeCell ref="A4:A5"/>
    <mergeCell ref="B4:B5"/>
    <mergeCell ref="A8:A12"/>
    <mergeCell ref="A13:A15"/>
    <mergeCell ref="A6:A7"/>
  </mergeCells>
  <printOptions horizontalCentered="1"/>
  <pageMargins left="0.70866141732283472" right="0.70866141732283472" top="0.74803149606299213" bottom="0.74803149606299213" header="0.31496062992125984" footer="0.31496062992125984"/>
  <pageSetup paperSize="148" scale="85" orientation="portrait" horizontalDpi="300" verticalDpi="300"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28C36"/>
  </sheetPr>
  <dimension ref="A1:AG13"/>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140625" customWidth="1"/>
    <col min="3" max="3" width="23.5703125" customWidth="1"/>
    <col min="4" max="4" width="30" customWidth="1"/>
    <col min="5" max="5" width="24.5703125" customWidth="1"/>
    <col min="6" max="6" width="14.42578125" customWidth="1"/>
    <col min="7" max="7" width="22.5703125" style="2" customWidth="1"/>
    <col min="8" max="8" width="15.42578125" style="1" customWidth="1"/>
    <col min="9" max="9" width="15.42578125" customWidth="1"/>
    <col min="10" max="10" width="15.5703125" customWidth="1"/>
    <col min="11" max="11" width="18.42578125" style="1" customWidth="1"/>
    <col min="12" max="12" width="27.42578125" style="3" customWidth="1"/>
    <col min="13" max="14" width="15.42578125" customWidth="1"/>
    <col min="15" max="15" width="15.5703125" customWidth="1"/>
    <col min="16" max="16" width="17.425781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30.5703125" customWidth="1"/>
    <col min="29" max="29" width="1.42578125" customWidth="1"/>
    <col min="30" max="32" width="6.140625" hidden="1" customWidth="1"/>
    <col min="33" max="33" width="0" hidden="1" customWidth="1"/>
    <col min="34" max="16384" width="6.140625" hidden="1"/>
  </cols>
  <sheetData>
    <row r="1" spans="1:29" ht="18.600000000000001" customHeight="1" x14ac:dyDescent="0.2">
      <c r="A1" s="76" t="s">
        <v>14</v>
      </c>
      <c r="B1" s="76"/>
      <c r="C1" s="77" t="s">
        <v>22</v>
      </c>
      <c r="D1" s="78"/>
      <c r="E1" s="79"/>
      <c r="H1" s="76" t="s">
        <v>16</v>
      </c>
      <c r="I1" s="80"/>
      <c r="J1" s="77" t="s">
        <v>102</v>
      </c>
      <c r="K1" s="78"/>
      <c r="L1" s="79"/>
      <c r="N1" s="19" t="s">
        <v>25</v>
      </c>
      <c r="O1" s="87" t="s">
        <v>24</v>
      </c>
      <c r="P1" s="87"/>
      <c r="Q1" s="87"/>
      <c r="R1" s="22"/>
      <c r="S1" s="22"/>
      <c r="T1" s="22"/>
      <c r="U1" s="22"/>
      <c r="V1" s="22"/>
    </row>
    <row r="2" spans="1:29" ht="5.85" customHeight="1" x14ac:dyDescent="0.2">
      <c r="A2" s="7"/>
      <c r="B2" s="5"/>
      <c r="C2" s="4"/>
      <c r="D2" s="4"/>
      <c r="E2" s="7"/>
      <c r="F2" s="7"/>
      <c r="G2" s="7"/>
      <c r="H2" s="7"/>
      <c r="K2"/>
    </row>
    <row r="3" spans="1:29" ht="30.6" customHeight="1" x14ac:dyDescent="0.2">
      <c r="A3" s="76" t="s">
        <v>1</v>
      </c>
      <c r="B3" s="80"/>
      <c r="C3" s="82" t="s">
        <v>179</v>
      </c>
      <c r="D3" s="83"/>
      <c r="E3" s="83"/>
      <c r="F3" s="83"/>
      <c r="G3" s="84"/>
      <c r="H3" s="81" t="s">
        <v>15</v>
      </c>
      <c r="I3" s="80"/>
      <c r="J3" s="77" t="s">
        <v>101</v>
      </c>
      <c r="K3" s="78"/>
      <c r="L3" s="79"/>
    </row>
    <row r="4" spans="1:29"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9"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9" ht="178.5" x14ac:dyDescent="0.2">
      <c r="A7" s="73" t="s">
        <v>22</v>
      </c>
      <c r="B7" s="73" t="s">
        <v>179</v>
      </c>
      <c r="C7" s="46" t="s">
        <v>145</v>
      </c>
      <c r="D7" s="38" t="s">
        <v>112</v>
      </c>
      <c r="E7" s="38" t="s">
        <v>125</v>
      </c>
      <c r="F7" s="39">
        <v>4</v>
      </c>
      <c r="G7" s="38" t="s">
        <v>113</v>
      </c>
      <c r="H7" s="25"/>
      <c r="I7" s="25"/>
      <c r="J7" s="36" t="str">
        <f>IF(H7="","",'DIR ESTRATEGICO'!$H7/'DIR ESTRATEGICO'!$I7)</f>
        <v/>
      </c>
      <c r="K7" s="15" t="str">
        <f t="shared" ref="K7" si="0">+IF((J7&lt;=35%),("MINIMO"),(IF(J7&gt;=80%,"SATISFACTORIO","ACEPTABLE")))</f>
        <v>SATISFACTORIO</v>
      </c>
      <c r="L7" s="27"/>
      <c r="M7" s="25"/>
      <c r="N7" s="25"/>
      <c r="O7" s="36" t="str">
        <f>IF(M7="","",'DIR ESTRATEGICO'!$M7/'DIR ESTRATEGICO'!$N7)</f>
        <v/>
      </c>
      <c r="P7" s="15" t="str">
        <f t="shared" ref="P7" si="1">+IF((O7&lt;=35%),("MINIMO"),(IF(O7&gt;=80%,"SATISFACTORIO","ACEPTABLE")))</f>
        <v>SATISFACTORIO</v>
      </c>
      <c r="Q7" s="27"/>
      <c r="R7" s="25"/>
      <c r="S7" s="25"/>
      <c r="T7" s="36" t="str">
        <f>IF(R7="","",'DIR ESTRATEGICO'!$R7/'DIR ESTRATEGICO'!$S7)</f>
        <v/>
      </c>
      <c r="U7" s="15" t="str">
        <f>+IF((T7&lt;=35%),("MINIMO"),(IF(T7&gt;=80%,"SATISFACTORIO","ACEPTABLE")))</f>
        <v>SATISFACTORIO</v>
      </c>
      <c r="V7" s="27"/>
      <c r="W7" s="25"/>
      <c r="X7" s="25"/>
      <c r="Y7" s="36" t="str">
        <f>IF(W7="","",'DIR ESTRATEGICO'!$W7/'DIR ESTRATEGICO'!$X7)</f>
        <v/>
      </c>
      <c r="Z7" s="15" t="str">
        <f t="shared" ref="Z7" si="2">+IF((Y7&lt;=35%),("MINIMO"),(IF(Y7&gt;=80%,"SATISFACTORIO","ACEPTABLE")))</f>
        <v>SATISFACTORIO</v>
      </c>
      <c r="AA7" s="28" t="s">
        <v>98</v>
      </c>
      <c r="AB7" s="27"/>
      <c r="AC7" s="85"/>
    </row>
    <row r="8" spans="1:29" ht="127.5" x14ac:dyDescent="0.2">
      <c r="A8" s="74"/>
      <c r="B8" s="74"/>
      <c r="C8" s="46" t="s">
        <v>144</v>
      </c>
      <c r="D8" s="38" t="s">
        <v>126</v>
      </c>
      <c r="E8" s="38" t="s">
        <v>149</v>
      </c>
      <c r="F8" s="39">
        <v>4</v>
      </c>
      <c r="G8" s="38" t="s">
        <v>148</v>
      </c>
      <c r="H8" s="25"/>
      <c r="I8" s="25"/>
      <c r="J8" s="36" t="str">
        <f>IF(H8="","",'DIR ESTRATEGICO'!$H8/'DIR ESTRATEGICO'!$I8)</f>
        <v/>
      </c>
      <c r="K8" s="15" t="str">
        <f t="shared" ref="K8:K11" si="3">+IF((J8&lt;=35%),("MINIMO"),(IF(J8&gt;=80%,"SATISFACTORIO","ACEPTABLE")))</f>
        <v>SATISFACTORIO</v>
      </c>
      <c r="L8" s="27"/>
      <c r="M8" s="25"/>
      <c r="N8" s="25"/>
      <c r="O8" s="36" t="str">
        <f>IF(M8="","",'DIR ESTRATEGICO'!$M8/'DIR ESTRATEGICO'!$N8)</f>
        <v/>
      </c>
      <c r="P8" s="15" t="str">
        <f t="shared" ref="P8:P11" si="4">+IF((O8&lt;=35%),("MINIMO"),(IF(O8&gt;=80%,"SATISFACTORIO","ACEPTABLE")))</f>
        <v>SATISFACTORIO</v>
      </c>
      <c r="Q8" s="27"/>
      <c r="R8" s="25"/>
      <c r="S8" s="25"/>
      <c r="T8" s="36" t="str">
        <f>IF(R8="","",'DIR ESTRATEGICO'!$R8/'DIR ESTRATEGICO'!$S8)</f>
        <v/>
      </c>
      <c r="U8" s="15" t="str">
        <f t="shared" ref="U8:U11" si="5">+IF((T8&lt;=35%),("MINIMO"),(IF(T8&gt;=80%,"SATISFACTORIO","ACEPTABLE")))</f>
        <v>SATISFACTORIO</v>
      </c>
      <c r="V8" s="27"/>
      <c r="W8" s="25"/>
      <c r="X8" s="25"/>
      <c r="Y8" s="36" t="str">
        <f>IF(W8="","",'DIR ESTRATEGICO'!$W8/'DIR ESTRATEGICO'!$X8)</f>
        <v/>
      </c>
      <c r="Z8" s="15" t="str">
        <f t="shared" ref="Z8:Z11" si="6">+IF((Y8&lt;=35%),("MINIMO"),(IF(Y8&gt;=80%,"SATISFACTORIO","ACEPTABLE")))</f>
        <v>SATISFACTORIO</v>
      </c>
      <c r="AA8" s="28" t="s">
        <v>98</v>
      </c>
      <c r="AB8" s="27"/>
      <c r="AC8" s="85"/>
    </row>
    <row r="9" spans="1:29" ht="76.5" x14ac:dyDescent="0.2">
      <c r="A9" s="74"/>
      <c r="B9" s="74"/>
      <c r="C9" s="38" t="s">
        <v>180</v>
      </c>
      <c r="D9" s="38" t="s">
        <v>141</v>
      </c>
      <c r="E9" s="38" t="s">
        <v>142</v>
      </c>
      <c r="F9" s="39" t="s">
        <v>28</v>
      </c>
      <c r="G9" s="38" t="s">
        <v>143</v>
      </c>
      <c r="H9" s="25"/>
      <c r="I9" s="25"/>
      <c r="J9" s="36" t="str">
        <f>IF(H9="","",'DIR ESTRATEGICO'!$H9/'DIR ESTRATEGICO'!$I9)</f>
        <v/>
      </c>
      <c r="K9" s="15" t="str">
        <f t="shared" si="3"/>
        <v>SATISFACTORIO</v>
      </c>
      <c r="L9" s="34"/>
      <c r="M9" s="25"/>
      <c r="N9" s="25"/>
      <c r="O9" s="36" t="str">
        <f>IF(M9="","",'DIR ESTRATEGICO'!$M9/'DIR ESTRATEGICO'!$N9)</f>
        <v/>
      </c>
      <c r="P9" s="15" t="str">
        <f t="shared" si="4"/>
        <v>SATISFACTORIO</v>
      </c>
      <c r="Q9" s="27"/>
      <c r="R9" s="25"/>
      <c r="S9" s="25"/>
      <c r="T9" s="36" t="str">
        <f>IF(R9="","",'DIR ESTRATEGICO'!$R9/'DIR ESTRATEGICO'!$S9)</f>
        <v/>
      </c>
      <c r="U9" s="15" t="str">
        <f t="shared" si="5"/>
        <v>SATISFACTORIO</v>
      </c>
      <c r="V9" s="27"/>
      <c r="W9" s="25"/>
      <c r="X9" s="25"/>
      <c r="Y9" s="36" t="str">
        <f>IF(W9="","",'DIR ESTRATEGICO'!$W9/'DIR ESTRATEGICO'!$X9)</f>
        <v/>
      </c>
      <c r="Z9" s="15" t="str">
        <f t="shared" si="6"/>
        <v>SATISFACTORIO</v>
      </c>
      <c r="AA9" s="28" t="s">
        <v>98</v>
      </c>
      <c r="AB9" s="27"/>
      <c r="AC9" s="35"/>
    </row>
    <row r="10" spans="1:29" ht="127.5" x14ac:dyDescent="0.2">
      <c r="A10" s="74"/>
      <c r="B10" s="74"/>
      <c r="C10" s="38" t="s">
        <v>181</v>
      </c>
      <c r="D10" s="38" t="s">
        <v>146</v>
      </c>
      <c r="E10" s="38" t="s">
        <v>111</v>
      </c>
      <c r="F10" s="41">
        <v>4</v>
      </c>
      <c r="G10" s="38" t="s">
        <v>96</v>
      </c>
      <c r="H10" s="25"/>
      <c r="I10" s="25"/>
      <c r="J10" s="36" t="str">
        <f>IF(H10="","",'DIR ESTRATEGICO'!$H10/'DIR ESTRATEGICO'!$I10)</f>
        <v/>
      </c>
      <c r="K10" s="15" t="str">
        <f t="shared" si="3"/>
        <v>SATISFACTORIO</v>
      </c>
      <c r="L10" s="27"/>
      <c r="M10" s="25"/>
      <c r="N10" s="25"/>
      <c r="O10" s="36" t="str">
        <f>IF(M10="","",'DIR ESTRATEGICO'!$M10/'DIR ESTRATEGICO'!$N10)</f>
        <v/>
      </c>
      <c r="P10" s="15" t="str">
        <f t="shared" si="4"/>
        <v>SATISFACTORIO</v>
      </c>
      <c r="Q10" s="27"/>
      <c r="R10" s="25"/>
      <c r="S10" s="25"/>
      <c r="T10" s="36" t="str">
        <f>IF(R10="","",'DIR ESTRATEGICO'!$R10/'DIR ESTRATEGICO'!$S10)</f>
        <v/>
      </c>
      <c r="U10" s="15" t="str">
        <f t="shared" si="5"/>
        <v>SATISFACTORIO</v>
      </c>
      <c r="V10" s="27"/>
      <c r="W10" s="25"/>
      <c r="X10" s="25"/>
      <c r="Y10" s="36" t="str">
        <f>IF(W10="","",'DIR ESTRATEGICO'!$W10/'DIR ESTRATEGICO'!$X10)</f>
        <v/>
      </c>
      <c r="Z10" s="15" t="str">
        <f t="shared" si="6"/>
        <v>SATISFACTORIO</v>
      </c>
      <c r="AA10" s="28" t="s">
        <v>98</v>
      </c>
      <c r="AB10" s="27"/>
      <c r="AC10" s="2"/>
    </row>
    <row r="11" spans="1:29" ht="89.25" x14ac:dyDescent="0.2">
      <c r="A11" s="75"/>
      <c r="B11" s="75"/>
      <c r="C11" s="38" t="s">
        <v>182</v>
      </c>
      <c r="D11" s="38" t="s">
        <v>147</v>
      </c>
      <c r="E11" s="40" t="s">
        <v>127</v>
      </c>
      <c r="F11" s="39">
        <v>4</v>
      </c>
      <c r="G11" s="40" t="s">
        <v>110</v>
      </c>
      <c r="H11" s="25"/>
      <c r="I11" s="25"/>
      <c r="J11" s="36" t="str">
        <f>IF(H11="","",'DIR ESTRATEGICO'!$H11/'DIR ESTRATEGICO'!$I11)</f>
        <v/>
      </c>
      <c r="K11" s="15" t="str">
        <f t="shared" si="3"/>
        <v>SATISFACTORIO</v>
      </c>
      <c r="L11" s="27"/>
      <c r="M11" s="25"/>
      <c r="N11" s="25"/>
      <c r="O11" s="36" t="str">
        <f>IF(M11="","",'DIR ESTRATEGICO'!$M11/'DIR ESTRATEGICO'!$N11)</f>
        <v/>
      </c>
      <c r="P11" s="15" t="str">
        <f t="shared" si="4"/>
        <v>SATISFACTORIO</v>
      </c>
      <c r="Q11" s="27"/>
      <c r="R11" s="25"/>
      <c r="S11" s="25"/>
      <c r="T11" s="36" t="str">
        <f>IF(R11="","",'DIR ESTRATEGICO'!$R11/'DIR ESTRATEGICO'!$S11)</f>
        <v/>
      </c>
      <c r="U11" s="15" t="str">
        <f t="shared" si="5"/>
        <v>SATISFACTORIO</v>
      </c>
      <c r="V11" s="27"/>
      <c r="W11" s="25"/>
      <c r="X11" s="25"/>
      <c r="Y11" s="36" t="str">
        <f>IF(W11="","",'DIR ESTRATEGICO'!$W11/'DIR ESTRATEGICO'!$X11)</f>
        <v/>
      </c>
      <c r="Z11" s="15" t="str">
        <f t="shared" si="6"/>
        <v>SATISFACTORIO</v>
      </c>
      <c r="AA11" s="28" t="s">
        <v>98</v>
      </c>
      <c r="AB11" s="27"/>
      <c r="AC11" s="2"/>
    </row>
    <row r="12" spans="1:29" ht="13.5" thickBot="1" x14ac:dyDescent="0.25">
      <c r="K12" s="69">
        <f>SUM(J7:J11)</f>
        <v>0</v>
      </c>
      <c r="L12" s="8"/>
      <c r="P12" s="69">
        <f>SUM(O7:O11)</f>
        <v>0</v>
      </c>
      <c r="U12" s="69">
        <f>SUM(T7:T11)</f>
        <v>0</v>
      </c>
      <c r="Z12" s="69">
        <f>SUM(Y7:Y11)</f>
        <v>0</v>
      </c>
    </row>
    <row r="13" spans="1:29" ht="13.5" thickBot="1" x14ac:dyDescent="0.25">
      <c r="J13" s="70" t="str">
        <f>+IF(K12=0,"",AVERAGE(J7:J11))</f>
        <v/>
      </c>
      <c r="K13" s="24"/>
      <c r="L13" s="24"/>
      <c r="M13" s="24"/>
      <c r="N13" s="24"/>
      <c r="O13" s="70" t="str">
        <f>+IF(P12=0,"",AVERAGE(O7:O11))</f>
        <v/>
      </c>
      <c r="P13" s="24"/>
      <c r="Q13" s="24"/>
      <c r="R13" s="24"/>
      <c r="S13" s="24"/>
      <c r="T13" s="70" t="str">
        <f>+IF(U12=0,"",AVERAGE(T7:T11))</f>
        <v/>
      </c>
      <c r="U13" s="24"/>
      <c r="V13" s="24"/>
      <c r="W13" s="24"/>
      <c r="X13" s="24"/>
      <c r="Y13" s="70" t="str">
        <f>+IF(Z12=0,"",AVERAGE(Y7:Y11))</f>
        <v/>
      </c>
      <c r="Z13" s="24"/>
    </row>
  </sheetData>
  <sheetProtection algorithmName="SHA-512" hashValue="aj3Ykcii9sCVV4cxVFEw4JhWecZH+g5llrbgQjtpJn84vPh8DJt58Ec+1TvX4jatj9uwnx6damDcm92VhJjhlQ==" saltValue="ULpjVSoNs1Y+7PoQ3uTxJQ==" spinCount="100000" sheet="1" objects="1" scenarios="1"/>
  <mergeCells count="16">
    <mergeCell ref="AC7:AC8"/>
    <mergeCell ref="X4:Y4"/>
    <mergeCell ref="I4:J4"/>
    <mergeCell ref="N4:O4"/>
    <mergeCell ref="O1:Q1"/>
    <mergeCell ref="S4:T4"/>
    <mergeCell ref="J1:L1"/>
    <mergeCell ref="J3:L3"/>
    <mergeCell ref="B7:B11"/>
    <mergeCell ref="A7:A11"/>
    <mergeCell ref="A1:B1"/>
    <mergeCell ref="C1:E1"/>
    <mergeCell ref="H1:I1"/>
    <mergeCell ref="A3:B3"/>
    <mergeCell ref="H3:I3"/>
    <mergeCell ref="C3:G3"/>
  </mergeCells>
  <conditionalFormatting sqref="J7:J11 O7:O11 T7:T11 Y7:Y11">
    <cfRule type="cellIs" dxfId="32" priority="31" operator="greaterThanOrEqual">
      <formula>0.8</formula>
    </cfRule>
    <cfRule type="cellIs" dxfId="31" priority="32" operator="between">
      <formula>0.36</formula>
      <formula>0.79</formula>
    </cfRule>
    <cfRule type="cellIs" dxfId="30" priority="33" operator="between">
      <formula>0</formula>
      <formula>0.35</formula>
    </cfRule>
  </conditionalFormatting>
  <dataValidations count="2">
    <dataValidation errorStyle="warning" allowBlank="1" showInputMessage="1" showErrorMessage="1" errorTitle="Whoops" error="For this template to work correctly you need to select a choice from the drop down list. But you can still use what you entered by clicking Yes." sqref="L7:L8 L10:L11 Q7:Q11 AB7:AB11 V7:V11"/>
    <dataValidation type="list" errorStyle="warning" allowBlank="1" showInputMessage="1" showErrorMessage="1" errorTitle="Whoops" error="For this template to work correctly you need to select a choice from the drop down list. But you can still use what you entered by clicking Yes." sqref="AA7:AA11">
      <formula1>"No iniciado,En progreso, Aplazada, Completo"</formula1>
    </dataValidation>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&amp;L&amp;G&amp;C&amp;"Arial,Negrita"&amp;14&amp;K000000
PLAN DE ACCIÓN - VIGENCIA 2026
CONTRALORÍA GENERAL DEL DEPARTAMENTO DE SUCRE</oddHeader>
  </headerFooter>
  <colBreaks count="2" manualBreakCount="2">
    <brk id="12" max="1048575" man="1"/>
    <brk id="28" max="12"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1A619"/>
  </sheetPr>
  <dimension ref="A1:AG11"/>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140625" customWidth="1"/>
    <col min="3" max="3" width="23.5703125" customWidth="1"/>
    <col min="4" max="4" width="30" customWidth="1"/>
    <col min="5" max="5" width="24.5703125" customWidth="1"/>
    <col min="6" max="6" width="14.42578125" customWidth="1"/>
    <col min="7" max="7" width="22.5703125" style="2" customWidth="1"/>
    <col min="8" max="8" width="15.42578125" style="1" customWidth="1"/>
    <col min="9" max="9" width="15.42578125" customWidth="1"/>
    <col min="10" max="10" width="15.5703125" customWidth="1"/>
    <col min="11" max="11" width="18.42578125" style="1" customWidth="1"/>
    <col min="12" max="12" width="27.42578125" style="3" customWidth="1"/>
    <col min="13" max="14" width="15.42578125" customWidth="1"/>
    <col min="15" max="15" width="15.5703125" customWidth="1"/>
    <col min="16" max="16" width="17.425781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30.5703125" customWidth="1"/>
    <col min="29" max="29" width="1.42578125" customWidth="1"/>
    <col min="30" max="32" width="6.140625" hidden="1" customWidth="1"/>
    <col min="33" max="33" width="0" hidden="1" customWidth="1"/>
    <col min="34" max="16384" width="6.140625" hidden="1"/>
  </cols>
  <sheetData>
    <row r="1" spans="1:29" ht="18.600000000000001" customHeight="1" x14ac:dyDescent="0.2">
      <c r="A1" s="76" t="s">
        <v>14</v>
      </c>
      <c r="B1" s="76"/>
      <c r="C1" s="91" t="s">
        <v>103</v>
      </c>
      <c r="D1" s="91"/>
      <c r="E1" s="91"/>
      <c r="H1" s="76" t="s">
        <v>16</v>
      </c>
      <c r="I1" s="80"/>
      <c r="J1" s="91" t="s">
        <v>104</v>
      </c>
      <c r="K1" s="91"/>
      <c r="L1" s="91"/>
      <c r="N1" s="19" t="s">
        <v>25</v>
      </c>
      <c r="O1" s="87" t="s">
        <v>24</v>
      </c>
      <c r="P1" s="87"/>
      <c r="Q1" s="87"/>
      <c r="R1" s="22"/>
      <c r="S1" s="22"/>
      <c r="T1" s="22"/>
      <c r="U1" s="22"/>
      <c r="V1" s="22"/>
    </row>
    <row r="2" spans="1:29" ht="5.85" customHeight="1" x14ac:dyDescent="0.2">
      <c r="A2" s="7"/>
      <c r="B2" s="5"/>
      <c r="C2" s="4"/>
      <c r="D2" s="4"/>
      <c r="E2" s="7"/>
      <c r="F2" s="7"/>
      <c r="G2" s="7"/>
      <c r="H2" s="7"/>
      <c r="K2"/>
    </row>
    <row r="3" spans="1:29" ht="25.5" customHeight="1" x14ac:dyDescent="0.2">
      <c r="A3" s="76" t="s">
        <v>1</v>
      </c>
      <c r="B3" s="80"/>
      <c r="C3" s="82" t="s">
        <v>140</v>
      </c>
      <c r="D3" s="83"/>
      <c r="E3" s="83"/>
      <c r="F3" s="83"/>
      <c r="G3" s="84"/>
      <c r="H3" s="81" t="s">
        <v>15</v>
      </c>
      <c r="I3" s="80"/>
      <c r="J3" s="91" t="s">
        <v>105</v>
      </c>
      <c r="K3" s="91"/>
      <c r="L3" s="91"/>
    </row>
    <row r="4" spans="1:29"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9"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9" ht="94.5" customHeight="1" x14ac:dyDescent="0.2">
      <c r="A7" s="73" t="s">
        <v>103</v>
      </c>
      <c r="B7" s="88" t="s">
        <v>140</v>
      </c>
      <c r="C7" s="92" t="s">
        <v>144</v>
      </c>
      <c r="D7" s="38" t="s">
        <v>128</v>
      </c>
      <c r="E7" s="38" t="s">
        <v>106</v>
      </c>
      <c r="F7" s="39">
        <v>4</v>
      </c>
      <c r="G7" s="38" t="s">
        <v>107</v>
      </c>
      <c r="H7" s="25"/>
      <c r="I7" s="25"/>
      <c r="J7" s="42" t="str">
        <f>IF(H7="","",'PLANEAC Y MONITOREO'!$H7/'PLANEAC Y MONITOREO'!$I7)</f>
        <v/>
      </c>
      <c r="K7" s="15" t="str">
        <f t="shared" ref="K7:K8" si="0">+IF((J7&lt;=35%),("MINIMO"),(IF(J7&gt;=80%,"SATISFACTORIO","ACEPTABLE")))</f>
        <v>SATISFACTORIO</v>
      </c>
      <c r="L7" s="27"/>
      <c r="M7" s="25"/>
      <c r="N7" s="25"/>
      <c r="O7" s="42" t="str">
        <f>IF(M7="","",'PLANEAC Y MONITOREO'!$M7/'PLANEAC Y MONITOREO'!$N7)</f>
        <v/>
      </c>
      <c r="P7" s="15" t="str">
        <f t="shared" ref="P7:P8" si="1">+IF((O7&lt;=35%),("MINIMO"),(IF(O7&gt;=80%,"SATISFACTORIO","ACEPTABLE")))</f>
        <v>SATISFACTORIO</v>
      </c>
      <c r="Q7" s="27"/>
      <c r="R7" s="25"/>
      <c r="S7" s="25"/>
      <c r="T7" s="42" t="str">
        <f>IF(R7="","",'PLANEAC Y MONITOREO'!$R7/'PLANEAC Y MONITOREO'!$S7)</f>
        <v/>
      </c>
      <c r="U7" s="15" t="str">
        <f>+IF((T7&lt;=35%),("MINIMO"),(IF(T7&gt;=80%,"SATISFACTORIO","ACEPTABLE")))</f>
        <v>SATISFACTORIO</v>
      </c>
      <c r="V7" s="27"/>
      <c r="W7" s="25"/>
      <c r="X7" s="25"/>
      <c r="Y7" s="42" t="str">
        <f>IF(W7="","",'PLANEAC Y MONITOREO'!$W7/'PLANEAC Y MONITOREO'!$X7)</f>
        <v/>
      </c>
      <c r="Z7" s="15" t="str">
        <f t="shared" ref="Z7:Z8" si="2">+IF((Y7&lt;=35%),("MINIMO"),(IF(Y7&gt;=80%,"SATISFACTORIO","ACEPTABLE")))</f>
        <v>SATISFACTORIO</v>
      </c>
      <c r="AA7" s="28" t="s">
        <v>98</v>
      </c>
      <c r="AB7" s="27"/>
      <c r="AC7" s="85"/>
    </row>
    <row r="8" spans="1:29" ht="94.5" customHeight="1" x14ac:dyDescent="0.2">
      <c r="A8" s="74"/>
      <c r="B8" s="89"/>
      <c r="C8" s="93"/>
      <c r="D8" s="38" t="s">
        <v>129</v>
      </c>
      <c r="E8" s="38" t="s">
        <v>108</v>
      </c>
      <c r="F8" s="39">
        <v>4</v>
      </c>
      <c r="G8" s="38" t="s">
        <v>109</v>
      </c>
      <c r="H8" s="25"/>
      <c r="I8" s="25"/>
      <c r="J8" s="42" t="str">
        <f>IF(H8="","",'PLANEAC Y MONITOREO'!$H8/'PLANEAC Y MONITOREO'!$I8)</f>
        <v/>
      </c>
      <c r="K8" s="15" t="str">
        <f t="shared" si="0"/>
        <v>SATISFACTORIO</v>
      </c>
      <c r="L8" s="27"/>
      <c r="M8" s="25"/>
      <c r="N8" s="25"/>
      <c r="O8" s="42" t="str">
        <f>IF(M8="","",'PLANEAC Y MONITOREO'!$M8/'PLANEAC Y MONITOREO'!$N8)</f>
        <v/>
      </c>
      <c r="P8" s="15" t="str">
        <f t="shared" si="1"/>
        <v>SATISFACTORIO</v>
      </c>
      <c r="Q8" s="27"/>
      <c r="R8" s="25"/>
      <c r="S8" s="25"/>
      <c r="T8" s="42" t="str">
        <f>IF(R8="","",'PLANEAC Y MONITOREO'!$R8/'PLANEAC Y MONITOREO'!$S8)</f>
        <v/>
      </c>
      <c r="U8" s="15" t="str">
        <f t="shared" ref="U8" si="3">+IF((T8&lt;=35%),("MINIMO"),(IF(T8&gt;=80%,"SATISFACTORIO","ACEPTABLE")))</f>
        <v>SATISFACTORIO</v>
      </c>
      <c r="V8" s="27"/>
      <c r="W8" s="25"/>
      <c r="X8" s="25"/>
      <c r="Y8" s="42" t="str">
        <f>IF(W8="","",'PLANEAC Y MONITOREO'!$W8/'PLANEAC Y MONITOREO'!$X8)</f>
        <v/>
      </c>
      <c r="Z8" s="15" t="str">
        <f t="shared" si="2"/>
        <v>SATISFACTORIO</v>
      </c>
      <c r="AA8" s="28" t="s">
        <v>98</v>
      </c>
      <c r="AB8" s="27"/>
      <c r="AC8" s="85"/>
    </row>
    <row r="9" spans="1:29" ht="102" x14ac:dyDescent="0.2">
      <c r="A9" s="75"/>
      <c r="B9" s="90"/>
      <c r="C9" s="38" t="s">
        <v>255</v>
      </c>
      <c r="D9" s="38" t="s">
        <v>234</v>
      </c>
      <c r="E9" s="38" t="s">
        <v>99</v>
      </c>
      <c r="F9" s="39">
        <v>4</v>
      </c>
      <c r="G9" s="38" t="s">
        <v>31</v>
      </c>
      <c r="H9" s="25"/>
      <c r="I9" s="25"/>
      <c r="J9" s="42" t="str">
        <f>IF(H9="","",'PLANEAC Y MONITOREO'!$H9/'PLANEAC Y MONITOREO'!$I9)</f>
        <v/>
      </c>
      <c r="K9" s="15" t="str">
        <f t="shared" ref="K9" si="4">+IF((J9&lt;=35%),("MINIMO"),(IF(J9&gt;=80%,"SATISFACTORIO","ACEPTABLE")))</f>
        <v>SATISFACTORIO</v>
      </c>
      <c r="L9" s="27"/>
      <c r="M9" s="25"/>
      <c r="N9" s="25"/>
      <c r="O9" s="42" t="str">
        <f>IF(M9="","",'PLANEAC Y MONITOREO'!$M9/'PLANEAC Y MONITOREO'!$N9)</f>
        <v/>
      </c>
      <c r="P9" s="15" t="str">
        <f t="shared" ref="P9" si="5">+IF((O9&lt;=35%),("MINIMO"),(IF(O9&gt;=80%,"SATISFACTORIO","ACEPTABLE")))</f>
        <v>SATISFACTORIO</v>
      </c>
      <c r="Q9" s="27"/>
      <c r="R9" s="25"/>
      <c r="S9" s="25"/>
      <c r="T9" s="42" t="str">
        <f>IF(R9="","",'PLANEAC Y MONITOREO'!$R9/'PLANEAC Y MONITOREO'!$S9)</f>
        <v/>
      </c>
      <c r="U9" s="15" t="str">
        <f t="shared" ref="U9" si="6">+IF((T9&lt;=35%),("MINIMO"),(IF(T9&gt;=80%,"SATISFACTORIO","ACEPTABLE")))</f>
        <v>SATISFACTORIO</v>
      </c>
      <c r="V9" s="27"/>
      <c r="W9" s="25"/>
      <c r="X9" s="25"/>
      <c r="Y9" s="42" t="str">
        <f>IF(W9="","",'PLANEAC Y MONITOREO'!$W9/'PLANEAC Y MONITOREO'!$X9)</f>
        <v/>
      </c>
      <c r="Z9" s="15" t="str">
        <f t="shared" ref="Z9" si="7">+IF((Y9&lt;=35%),("MINIMO"),(IF(Y9&gt;=80%,"SATISFACTORIO","ACEPTABLE")))</f>
        <v>SATISFACTORIO</v>
      </c>
      <c r="AA9" s="28" t="s">
        <v>98</v>
      </c>
      <c r="AB9" s="27"/>
    </row>
    <row r="10" spans="1:29" ht="13.5" thickBot="1" x14ac:dyDescent="0.25">
      <c r="A10" s="54"/>
      <c r="B10" s="54"/>
      <c r="C10" s="54"/>
      <c r="D10" s="54"/>
      <c r="E10" s="54"/>
      <c r="F10" s="55"/>
      <c r="G10" s="54"/>
      <c r="K10" s="69">
        <f>SUM(J7:J9)</f>
        <v>0</v>
      </c>
      <c r="L10" s="8"/>
      <c r="P10" s="69">
        <f>SUM(O7:O9)</f>
        <v>0</v>
      </c>
      <c r="U10" s="69">
        <f>SUM(T7:T9)</f>
        <v>0</v>
      </c>
      <c r="Z10" s="69">
        <f>SUM(Y7:Y9)</f>
        <v>0</v>
      </c>
    </row>
    <row r="11" spans="1:29" ht="13.5" thickBot="1" x14ac:dyDescent="0.25">
      <c r="A11"/>
      <c r="J11" s="70" t="str">
        <f>+IF(K10=0,"",AVERAGE(J7:J9))</f>
        <v/>
      </c>
      <c r="K11" s="24"/>
      <c r="L11" s="24"/>
      <c r="M11" s="24"/>
      <c r="N11" s="24"/>
      <c r="O11" s="70" t="str">
        <f>+IF(P10=0,"",AVERAGE(O7:O9))</f>
        <v/>
      </c>
      <c r="P11" s="24"/>
      <c r="Q11" s="24"/>
      <c r="R11" s="24"/>
      <c r="S11" s="24"/>
      <c r="T11" s="70" t="str">
        <f>+IF(U10=0,"",AVERAGE(T7:T9))</f>
        <v/>
      </c>
      <c r="U11" s="24"/>
      <c r="V11" s="24"/>
      <c r="W11" s="24"/>
      <c r="X11" s="24"/>
      <c r="Y11" s="70" t="str">
        <f>+IF(Z10=0,"",AVERAGE(Y7:Y9))</f>
        <v/>
      </c>
      <c r="Z11" s="24"/>
    </row>
  </sheetData>
  <sheetProtection algorithmName="SHA-512" hashValue="j5N8BIAiUjq7AeP3efEg/5EsiYsESsA8qr2iY1gx+Sp2+ch8rfuA4lLsfyqLq8euFB68mHsZWmOcdGiwLnVPaw==" saltValue="bpPnuHtNfn0mId+DPt2cdw==" spinCount="100000" sheet="1" objects="1" scenarios="1"/>
  <mergeCells count="17">
    <mergeCell ref="AC7:AC8"/>
    <mergeCell ref="I4:J4"/>
    <mergeCell ref="N4:O4"/>
    <mergeCell ref="S4:T4"/>
    <mergeCell ref="X4:Y4"/>
    <mergeCell ref="A7:A9"/>
    <mergeCell ref="B7:B9"/>
    <mergeCell ref="H1:I1"/>
    <mergeCell ref="J1:L1"/>
    <mergeCell ref="O1:Q1"/>
    <mergeCell ref="A3:B3"/>
    <mergeCell ref="C3:G3"/>
    <mergeCell ref="H3:I3"/>
    <mergeCell ref="J3:L3"/>
    <mergeCell ref="C7:C8"/>
    <mergeCell ref="A1:B1"/>
    <mergeCell ref="C1:E1"/>
  </mergeCells>
  <phoneticPr fontId="1" type="noConversion"/>
  <conditionalFormatting sqref="J7:J9 O7:O9 T7:T9 Y7:Y9">
    <cfRule type="cellIs" dxfId="29" priority="1" operator="greaterThanOrEqual">
      <formula>0.8</formula>
    </cfRule>
    <cfRule type="cellIs" dxfId="28" priority="2" operator="between">
      <formula>0.36</formula>
      <formula>0.79</formula>
    </cfRule>
    <cfRule type="cellIs" dxfId="27" priority="3" operator="between">
      <formula>0</formula>
      <formula>0.35</formula>
    </cfRule>
  </conditionalFormatting>
  <dataValidations disablePrompts="1" count="2">
    <dataValidation errorStyle="warning" allowBlank="1" showInputMessage="1" showErrorMessage="1" errorTitle="Whoops" error="For this template to work correctly you need to select a choice from the drop down list. But you can still use what you entered by clicking Yes." sqref="L7:L9 V7:V9 AB7:AB9 Q7:Q9"/>
    <dataValidation type="list" errorStyle="warning" allowBlank="1" showInputMessage="1" showErrorMessage="1" errorTitle="Whoops" error="For this template to work correctly you need to select a choice from the drop down list. But you can still use what you entered by clicking Yes." sqref="AA7:AA9">
      <formula1>"No iniciado,En progreso, Aplazada, Completo"</formula1>
    </dataValidation>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&amp;L&amp;G&amp;C&amp;"Arial,Negrita"&amp;14&amp;K000000
PLAN DE ACCIÓN - VIGENCIA 2026
CONTRALORÍA GENERAL DEL DEPARTAMENTO DE SUCRE</oddHeader>
  </headerFooter>
  <colBreaks count="2" manualBreakCount="2">
    <brk id="12" max="1048575" man="1"/>
    <brk id="28" max="9"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28C36"/>
  </sheetPr>
  <dimension ref="A1:AC12"/>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570312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114</v>
      </c>
      <c r="D1" s="78"/>
      <c r="E1" s="79"/>
      <c r="H1" s="76" t="s">
        <v>16</v>
      </c>
      <c r="I1" s="80"/>
      <c r="J1" s="95" t="s">
        <v>121</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273</v>
      </c>
      <c r="D3" s="83"/>
      <c r="E3" s="83"/>
      <c r="F3" s="83"/>
      <c r="G3" s="84"/>
      <c r="H3" s="76" t="s">
        <v>15</v>
      </c>
      <c r="I3" s="76"/>
      <c r="J3" s="95" t="s">
        <v>120</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114.75" x14ac:dyDescent="0.2">
      <c r="A7" s="73" t="s">
        <v>114</v>
      </c>
      <c r="B7" s="94" t="s">
        <v>273</v>
      </c>
      <c r="C7" s="40" t="s">
        <v>183</v>
      </c>
      <c r="D7" s="40" t="s">
        <v>115</v>
      </c>
      <c r="E7" s="38" t="s">
        <v>116</v>
      </c>
      <c r="F7" s="39" t="s">
        <v>28</v>
      </c>
      <c r="G7" s="38" t="s">
        <v>117</v>
      </c>
      <c r="H7" s="29"/>
      <c r="I7" s="29"/>
      <c r="J7" s="16" t="str">
        <f>IF(H7="","",'CONTROL SOC Y ATENC'!$H7/'CONTROL SOC Y ATENC'!$I7)</f>
        <v/>
      </c>
      <c r="K7" s="15" t="str">
        <f>+IF((J7&lt;=35%),("MINIMO"),(IF(J7&gt;=80%,"SATISFACTORIO","ACEPTABLE")))</f>
        <v>SATISFACTORIO</v>
      </c>
      <c r="L7" s="26"/>
      <c r="M7" s="30"/>
      <c r="N7" s="30"/>
      <c r="O7" s="16" t="str">
        <f>IF(M7="","",'CONTROL SOC Y ATENC'!$M7/'CONTROL SOC Y ATENC'!$N7)</f>
        <v/>
      </c>
      <c r="P7" s="17" t="str">
        <f>+IF((O7&lt;=35%),("MINIMO"),(IF(O7&gt;=80%,"SATISFACTORIO","ACEPTABLE")))</f>
        <v>SATISFACTORIO</v>
      </c>
      <c r="Q7" s="26"/>
      <c r="R7" s="32"/>
      <c r="S7" s="29"/>
      <c r="T7" s="16" t="str">
        <f>IF(R7="","",'CONTROL SOC Y ATENC'!$R7/'CONTROL SOC Y ATENC'!$S7)</f>
        <v/>
      </c>
      <c r="U7" s="17" t="str">
        <f>+IF((T7&lt;=35%),("MINIMO"),(IF(T7&gt;=80%,"SATISFACTORIO","ACEPTABLE")))</f>
        <v>SATISFACTORIO</v>
      </c>
      <c r="V7" s="26"/>
      <c r="W7" s="32"/>
      <c r="X7" s="29"/>
      <c r="Y7" s="16" t="str">
        <f>IF(W7="","",'CONTROL SOC Y ATENC'!$W7/'CONTROL SOC Y ATENC'!$X7)</f>
        <v/>
      </c>
      <c r="Z7" s="17" t="str">
        <f t="shared" ref="Z7:Z8" si="0">+IF((Y7&lt;=35%),("MINIMO"),(IF(Y7&gt;=80%,"SATISFACTORIO","ACEPTABLE")))</f>
        <v>SATISFACTORIO</v>
      </c>
      <c r="AA7" s="31" t="s">
        <v>98</v>
      </c>
      <c r="AB7" s="26"/>
    </row>
    <row r="8" spans="1:28" ht="102" x14ac:dyDescent="0.2">
      <c r="A8" s="74"/>
      <c r="B8" s="94"/>
      <c r="C8" s="98" t="s">
        <v>122</v>
      </c>
      <c r="D8" s="40" t="s">
        <v>118</v>
      </c>
      <c r="E8" s="40" t="s">
        <v>123</v>
      </c>
      <c r="F8" s="39" t="s">
        <v>28</v>
      </c>
      <c r="G8" s="38" t="s">
        <v>119</v>
      </c>
      <c r="H8" s="25"/>
      <c r="I8" s="25"/>
      <c r="J8" s="16" t="str">
        <f>IF(H8="","",'CONTROL SOC Y ATENC'!$H8/'CONTROL SOC Y ATENC'!$I8)</f>
        <v/>
      </c>
      <c r="K8" s="15" t="str">
        <f t="shared" ref="K8:K9" si="1">+IF((J8&lt;=35%),("MINIMO"),(IF(J8&gt;=80%,"SATISFACTORIO","ACEPTABLE")))</f>
        <v>SATISFACTORIO</v>
      </c>
      <c r="L8" s="26"/>
      <c r="M8" s="29"/>
      <c r="N8" s="29"/>
      <c r="O8" s="16" t="str">
        <f>IF(M8="","",'CONTROL SOC Y ATENC'!$M8/'CONTROL SOC Y ATENC'!$N8)</f>
        <v/>
      </c>
      <c r="P8" s="17" t="str">
        <f t="shared" ref="P8:P9" si="2">+IF((O8&lt;=35%),("MINIMO"),(IF(O8&gt;=80%,"SATISFACTORIO","ACEPTABLE")))</f>
        <v>SATISFACTORIO</v>
      </c>
      <c r="Q8" s="26"/>
      <c r="R8" s="29"/>
      <c r="S8" s="29"/>
      <c r="T8" s="16" t="str">
        <f>IF(R8="","",'CONTROL SOC Y ATENC'!$R8/'CONTROL SOC Y ATENC'!$S8)</f>
        <v/>
      </c>
      <c r="U8" s="15" t="str">
        <f t="shared" ref="U8:U9" si="3">+IF((T8&lt;=35%),("MINIMO"),(IF(T8&gt;=80%,"SATISFACTORIO","ACEPTABLE")))</f>
        <v>SATISFACTORIO</v>
      </c>
      <c r="V8" s="26"/>
      <c r="W8" s="29"/>
      <c r="X8" s="29"/>
      <c r="Y8" s="16" t="str">
        <f>IF(W8="","",'CONTROL SOC Y ATENC'!$W8/'CONTROL SOC Y ATENC'!$X8)</f>
        <v/>
      </c>
      <c r="Z8" s="15" t="str">
        <f t="shared" si="0"/>
        <v>SATISFACTORIO</v>
      </c>
      <c r="AA8" s="31" t="s">
        <v>98</v>
      </c>
      <c r="AB8" s="26"/>
    </row>
    <row r="9" spans="1:28" ht="76.5" x14ac:dyDescent="0.2">
      <c r="A9" s="74"/>
      <c r="B9" s="94"/>
      <c r="C9" s="98"/>
      <c r="D9" s="38" t="s">
        <v>131</v>
      </c>
      <c r="E9" s="38" t="s">
        <v>124</v>
      </c>
      <c r="F9" s="39" t="s">
        <v>28</v>
      </c>
      <c r="G9" s="38" t="s">
        <v>132</v>
      </c>
      <c r="H9" s="25"/>
      <c r="I9" s="25"/>
      <c r="J9" s="16" t="str">
        <f>IF(H9="","",'CONTROL SOC Y ATENC'!$H9/'CONTROL SOC Y ATENC'!$I9)</f>
        <v/>
      </c>
      <c r="K9" s="15" t="str">
        <f t="shared" si="1"/>
        <v>SATISFACTORIO</v>
      </c>
      <c r="L9" s="26"/>
      <c r="M9" s="29"/>
      <c r="N9" s="29"/>
      <c r="O9" s="16" t="str">
        <f>IF(M9="","",'CONTROL SOC Y ATENC'!$M9/'CONTROL SOC Y ATENC'!$N9)</f>
        <v/>
      </c>
      <c r="P9" s="17" t="str">
        <f t="shared" si="2"/>
        <v>SATISFACTORIO</v>
      </c>
      <c r="Q9" s="26"/>
      <c r="R9" s="29"/>
      <c r="S9" s="29"/>
      <c r="T9" s="16" t="str">
        <f>IF(R9="","",'CONTROL SOC Y ATENC'!$R9/'CONTROL SOC Y ATENC'!$S9)</f>
        <v/>
      </c>
      <c r="U9" s="15" t="str">
        <f t="shared" si="3"/>
        <v>SATISFACTORIO</v>
      </c>
      <c r="V9" s="26"/>
      <c r="W9" s="29"/>
      <c r="X9" s="29"/>
      <c r="Y9" s="16" t="str">
        <f>IF(W9="","",'CONTROL SOC Y ATENC'!$W9/'CONTROL SOC Y ATENC'!$X9)</f>
        <v/>
      </c>
      <c r="Z9" s="15" t="str">
        <f t="shared" ref="Z9" si="4">+IF((Y9&lt;=35%),("MINIMO"),(IF(Y9&gt;=80%,"SATISFACTORIO","ACEPTABLE")))</f>
        <v>SATISFACTORIO</v>
      </c>
      <c r="AA9" s="31" t="s">
        <v>98</v>
      </c>
      <c r="AB9" s="26"/>
    </row>
    <row r="10" spans="1:28" ht="94.5" customHeight="1" x14ac:dyDescent="0.2">
      <c r="A10" s="75"/>
      <c r="B10" s="94"/>
      <c r="C10" s="98"/>
      <c r="D10" s="38" t="s">
        <v>133</v>
      </c>
      <c r="E10" s="38" t="s">
        <v>134</v>
      </c>
      <c r="F10" s="39">
        <v>2</v>
      </c>
      <c r="G10" s="38" t="s">
        <v>130</v>
      </c>
      <c r="H10" s="29"/>
      <c r="I10" s="29"/>
      <c r="J10" s="16" t="str">
        <f>IF(H10="","",'CONTROL SOC Y ATENC'!$H10/'CONTROL SOC Y ATENC'!$I10)</f>
        <v/>
      </c>
      <c r="K10" s="15" t="str">
        <f>+IF((J10&lt;=35%),("MINIMO"),(IF(J10&gt;=80%,"SATISFACTORIO","ACEPTABLE")))</f>
        <v>SATISFACTORIO</v>
      </c>
      <c r="L10" s="27"/>
      <c r="M10" s="29"/>
      <c r="N10" s="29"/>
      <c r="O10" s="16" t="str">
        <f>IF(M10="","",'CONTROL SOC Y ATENC'!$M10/'CONTROL SOC Y ATENC'!$N10)</f>
        <v/>
      </c>
      <c r="P10" s="17" t="str">
        <f>+IF((O10&lt;=35%),("MINIMO"),(IF(O10&gt;=80%,"SATISFACTORIO","ACEPTABLE")))</f>
        <v>SATISFACTORIO</v>
      </c>
      <c r="Q10" s="26"/>
      <c r="R10" s="29"/>
      <c r="S10" s="29"/>
      <c r="T10" s="16" t="str">
        <f>IF(R10="","",'CONTROL SOC Y ATENC'!$R10/'CONTROL SOC Y ATENC'!$S10)</f>
        <v/>
      </c>
      <c r="U10" s="15" t="str">
        <f t="shared" ref="U10" si="5">+IF((T10&lt;=35%),("MINIMO"),(IF(T10&gt;=80%,"SATISFACTORIO","ACEPTABLE")))</f>
        <v>SATISFACTORIO</v>
      </c>
      <c r="V10" s="26"/>
      <c r="W10" s="29"/>
      <c r="X10" s="29"/>
      <c r="Y10" s="16" t="str">
        <f>IF(W10="","",'CONTROL SOC Y ATENC'!$W10/'CONTROL SOC Y ATENC'!$X10)</f>
        <v/>
      </c>
      <c r="Z10" s="15" t="str">
        <f>+IF((Y10&lt;=35%),("MINIMO"),(IF(Y10&gt;=80%,"SATISFACTORIO","ACEPTABLE")))</f>
        <v>SATISFACTORIO</v>
      </c>
      <c r="AA10" s="31" t="s">
        <v>98</v>
      </c>
      <c r="AB10" s="26"/>
    </row>
    <row r="11" spans="1:28" ht="13.5" thickBot="1" x14ac:dyDescent="0.25">
      <c r="K11" s="69">
        <f>SUM(J7:J10)</f>
        <v>0</v>
      </c>
      <c r="L11" s="8"/>
      <c r="P11" s="69">
        <f>SUM(O7:O10)</f>
        <v>0</v>
      </c>
      <c r="U11" s="69">
        <f>SUM(T7:T10)</f>
        <v>0</v>
      </c>
      <c r="Z11" s="69">
        <f>SUM(Y7:Y10)</f>
        <v>0</v>
      </c>
    </row>
    <row r="12" spans="1:28" ht="13.5" thickBot="1" x14ac:dyDescent="0.25">
      <c r="J12" s="70" t="str">
        <f>+IF(K11=0,"",AVERAGE(J7:J10))</f>
        <v/>
      </c>
      <c r="K12" s="24"/>
      <c r="L12" s="24"/>
      <c r="M12" s="24"/>
      <c r="N12" s="24"/>
      <c r="O12" s="70" t="str">
        <f>+IF(P11=0,"",AVERAGE(O7:O10))</f>
        <v/>
      </c>
      <c r="P12" s="24"/>
      <c r="Q12" s="24"/>
      <c r="R12" s="24"/>
      <c r="S12" s="24"/>
      <c r="T12" s="70" t="str">
        <f>+IF(U11=0,"",AVERAGE(T7:T10))</f>
        <v/>
      </c>
      <c r="U12" s="24"/>
      <c r="V12" s="24"/>
      <c r="W12" s="24"/>
      <c r="X12" s="24"/>
      <c r="Y12" s="70" t="str">
        <f>+IF(Z11=0,"",AVERAGE(Y7:Y10))</f>
        <v/>
      </c>
      <c r="Z12" s="24"/>
    </row>
  </sheetData>
  <sheetProtection algorithmName="SHA-512" hashValue="Fa3Wnb912py/xzT5Muwa8ahRYaCV8+bnYG0476T2bFl8W9efVMRhu9S9N7EQv/0nq35VGSorjGWYObJ3GrkzoQ==" saltValue="dYsxIMqkaGtNY7ed1LCmiQ==" spinCount="100000" sheet="1" objects="1" scenarios="1"/>
  <mergeCells count="16">
    <mergeCell ref="A7:A10"/>
    <mergeCell ref="B7:B10"/>
    <mergeCell ref="X4:Y4"/>
    <mergeCell ref="O1:Q1"/>
    <mergeCell ref="I4:J4"/>
    <mergeCell ref="N4:O4"/>
    <mergeCell ref="A3:B3"/>
    <mergeCell ref="C3:G3"/>
    <mergeCell ref="H3:I3"/>
    <mergeCell ref="J3:L3"/>
    <mergeCell ref="A1:B1"/>
    <mergeCell ref="C1:E1"/>
    <mergeCell ref="H1:I1"/>
    <mergeCell ref="J1:L1"/>
    <mergeCell ref="S4:T4"/>
    <mergeCell ref="C8:C10"/>
  </mergeCells>
  <conditionalFormatting sqref="J7:J10 O7:O10 T7:T10 Y7:Y10">
    <cfRule type="cellIs" dxfId="26" priority="13" operator="greaterThanOrEqual">
      <formula>0.8</formula>
    </cfRule>
    <cfRule type="cellIs" dxfId="25" priority="14" operator="between">
      <formula>0.36</formula>
      <formula>0.79</formula>
    </cfRule>
    <cfRule type="cellIs" dxfId="24" priority="15" operator="between">
      <formula>0</formula>
      <formula>0.35</formula>
    </cfRule>
  </conditionalFormatting>
  <dataValidations count="2">
    <dataValidation type="list" errorStyle="warning" allowBlank="1" showInputMessage="1" showErrorMessage="1" errorTitle="Whoops" error="For this template to work correctly you need to select a choice from the drop down list. But you can still use what you entered by clicking Yes." sqref="AA7:AA10">
      <formula1>"No iniciado,En progreso, Aplazada, Completo"</formula1>
    </dataValidation>
    <dataValidation errorStyle="warning" allowBlank="1" showInputMessage="1" showErrorMessage="1" errorTitle="Whoops" error="For this template to work correctly you need to select a choice from the drop down list. But you can still use what you entered by clicking Yes." sqref="AB7:AB10 Q7:Q10 L7:L10 V7:V10"/>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1A619"/>
  </sheetPr>
  <dimension ref="A1:AG22"/>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8.5703125" customWidth="1"/>
    <col min="3" max="3" width="21.5703125" customWidth="1"/>
    <col min="4" max="4" width="26.28515625" customWidth="1"/>
    <col min="5" max="5" width="24.5703125" customWidth="1"/>
    <col min="6" max="6" width="14.42578125" customWidth="1"/>
    <col min="7" max="7" width="27.85546875" style="2" customWidth="1"/>
    <col min="8" max="8" width="15.42578125" style="1" customWidth="1"/>
    <col min="9" max="9" width="15.42578125" customWidth="1"/>
    <col min="10" max="10" width="15.5703125" customWidth="1"/>
    <col min="11" max="11" width="18.42578125" style="1" customWidth="1"/>
    <col min="12" max="12" width="27.42578125" style="3" customWidth="1"/>
    <col min="13" max="14" width="15.42578125" customWidth="1"/>
    <col min="15" max="15" width="15.5703125" customWidth="1"/>
    <col min="16" max="16" width="17.425781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30.5703125" customWidth="1"/>
    <col min="29" max="29" width="1.42578125" customWidth="1"/>
    <col min="30" max="32" width="6.140625" hidden="1" customWidth="1"/>
    <col min="33" max="33" width="0" hidden="1" customWidth="1"/>
    <col min="34" max="16384" width="6.140625" hidden="1"/>
  </cols>
  <sheetData>
    <row r="1" spans="1:29" ht="18.600000000000001" customHeight="1" x14ac:dyDescent="0.2">
      <c r="A1" s="76" t="s">
        <v>14</v>
      </c>
      <c r="B1" s="76"/>
      <c r="C1" s="77" t="s">
        <v>18</v>
      </c>
      <c r="D1" s="78"/>
      <c r="E1" s="79"/>
      <c r="H1" s="76" t="s">
        <v>16</v>
      </c>
      <c r="I1" s="80"/>
      <c r="J1" s="77" t="s">
        <v>18</v>
      </c>
      <c r="K1" s="78"/>
      <c r="L1" s="79"/>
      <c r="N1" s="19" t="s">
        <v>25</v>
      </c>
      <c r="O1" s="87" t="s">
        <v>24</v>
      </c>
      <c r="P1" s="87"/>
      <c r="Q1" s="87"/>
      <c r="R1" s="22"/>
      <c r="S1" s="22"/>
      <c r="T1" s="22"/>
      <c r="U1" s="22"/>
      <c r="V1" s="22"/>
    </row>
    <row r="2" spans="1:29" ht="5.85" customHeight="1" x14ac:dyDescent="0.2">
      <c r="A2" s="7"/>
      <c r="B2" s="5"/>
      <c r="C2" s="4"/>
      <c r="D2" s="4"/>
      <c r="E2" s="7"/>
      <c r="F2" s="7"/>
      <c r="G2" s="7"/>
      <c r="H2" s="7"/>
      <c r="K2"/>
    </row>
    <row r="3" spans="1:29" ht="25.5" customHeight="1" x14ac:dyDescent="0.2">
      <c r="A3" s="76" t="s">
        <v>1</v>
      </c>
      <c r="B3" s="80"/>
      <c r="C3" s="82" t="s">
        <v>273</v>
      </c>
      <c r="D3" s="83"/>
      <c r="E3" s="83"/>
      <c r="F3" s="83"/>
      <c r="G3" s="84"/>
      <c r="H3" s="81" t="s">
        <v>15</v>
      </c>
      <c r="I3" s="80"/>
      <c r="J3" s="77" t="s">
        <v>177</v>
      </c>
      <c r="K3" s="78"/>
      <c r="L3" s="79"/>
    </row>
    <row r="4" spans="1:29"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9"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9" s="44" customFormat="1" ht="63.75" x14ac:dyDescent="0.2">
      <c r="A7" s="73" t="s">
        <v>18</v>
      </c>
      <c r="B7" s="73" t="s">
        <v>273</v>
      </c>
      <c r="C7" s="73" t="s">
        <v>170</v>
      </c>
      <c r="D7" s="98" t="s">
        <v>268</v>
      </c>
      <c r="E7" s="100" t="s">
        <v>150</v>
      </c>
      <c r="F7" s="39" t="s">
        <v>269</v>
      </c>
      <c r="G7" s="47" t="s">
        <v>151</v>
      </c>
      <c r="H7" s="25"/>
      <c r="I7" s="25"/>
      <c r="J7" s="42" t="str">
        <f>IF(H7="","",'CONTROL FISCAL'!$H7/'CONTROL FISCAL'!$I7)</f>
        <v/>
      </c>
      <c r="K7" s="15" t="str">
        <f t="shared" ref="K7" si="0">+IF((J7&lt;=35%),("MINIMO"),(IF(J7&gt;=80%,"SATISFACTORIO","ACEPTABLE")))</f>
        <v>SATISFACTORIO</v>
      </c>
      <c r="L7" s="27"/>
      <c r="M7" s="25"/>
      <c r="N7" s="25"/>
      <c r="O7" s="42" t="str">
        <f>IF(M7="","",'CONTROL FISCAL'!$M7/'CONTROL FISCAL'!$N7)</f>
        <v/>
      </c>
      <c r="P7" s="15" t="str">
        <f t="shared" ref="P7" si="1">+IF((O7&lt;=35%),("MINIMO"),(IF(O7&gt;=80%,"SATISFACTORIO","ACEPTABLE")))</f>
        <v>SATISFACTORIO</v>
      </c>
      <c r="Q7" s="27"/>
      <c r="R7" s="25"/>
      <c r="S7" s="25"/>
      <c r="T7" s="42" t="str">
        <f>IF(R7="","",'CONTROL FISCAL'!$R7/'CONTROL FISCAL'!$S7)</f>
        <v/>
      </c>
      <c r="U7" s="15" t="str">
        <f>+IF((T7&lt;=35%),("MINIMO"),(IF(T7&gt;=80%,"SATISFACTORIO","ACEPTABLE")))</f>
        <v>SATISFACTORIO</v>
      </c>
      <c r="V7" s="27"/>
      <c r="W7" s="25"/>
      <c r="X7" s="25"/>
      <c r="Y7" s="42" t="str">
        <f>IF(W7="","",'CONTROL FISCAL'!$W7/'CONTROL FISCAL'!$X7)</f>
        <v/>
      </c>
      <c r="Z7" s="15" t="str">
        <f t="shared" ref="Z7" si="2">+IF((Y7&lt;=35%),("MINIMO"),(IF(Y7&gt;=80%,"SATISFACTORIO","ACEPTABLE")))</f>
        <v>SATISFACTORIO</v>
      </c>
      <c r="AA7" s="28" t="s">
        <v>98</v>
      </c>
      <c r="AB7" s="27"/>
      <c r="AC7" s="99"/>
    </row>
    <row r="8" spans="1:29" s="44" customFormat="1" ht="51" x14ac:dyDescent="0.2">
      <c r="A8" s="74"/>
      <c r="B8" s="74"/>
      <c r="C8" s="74"/>
      <c r="D8" s="98"/>
      <c r="E8" s="100"/>
      <c r="F8" s="57" t="s">
        <v>28</v>
      </c>
      <c r="G8" s="47" t="s">
        <v>152</v>
      </c>
      <c r="H8" s="25"/>
      <c r="I8" s="25"/>
      <c r="J8" s="42" t="str">
        <f>IF(H8="","",'CONTROL FISCAL'!$H8/'CONTROL FISCAL'!$I8)</f>
        <v/>
      </c>
      <c r="K8" s="15" t="str">
        <f t="shared" ref="K8:K20" si="3">+IF((J8&lt;=35%),("MINIMO"),(IF(J8&gt;=80%,"SATISFACTORIO","ACEPTABLE")))</f>
        <v>SATISFACTORIO</v>
      </c>
      <c r="L8" s="27"/>
      <c r="M8" s="25"/>
      <c r="N8" s="25"/>
      <c r="O8" s="42" t="str">
        <f>IF(M8="","",'CONTROL FISCAL'!$M8/'CONTROL FISCAL'!$N8)</f>
        <v/>
      </c>
      <c r="P8" s="15" t="str">
        <f t="shared" ref="P8:P20" si="4">+IF((O8&lt;=35%),("MINIMO"),(IF(O8&gt;=80%,"SATISFACTORIO","ACEPTABLE")))</f>
        <v>SATISFACTORIO</v>
      </c>
      <c r="Q8" s="27"/>
      <c r="R8" s="25"/>
      <c r="S8" s="25"/>
      <c r="T8" s="42" t="str">
        <f>IF(R8="","",'CONTROL FISCAL'!$R8/'CONTROL FISCAL'!$S8)</f>
        <v/>
      </c>
      <c r="U8" s="15" t="str">
        <f t="shared" ref="U8:U20" si="5">+IF((T8&lt;=35%),("MINIMO"),(IF(T8&gt;=80%,"SATISFACTORIO","ACEPTABLE")))</f>
        <v>SATISFACTORIO</v>
      </c>
      <c r="V8" s="27"/>
      <c r="W8" s="25"/>
      <c r="X8" s="25"/>
      <c r="Y8" s="42" t="str">
        <f>IF(W8="","",'CONTROL FISCAL'!$W8/'CONTROL FISCAL'!$X8)</f>
        <v/>
      </c>
      <c r="Z8" s="15" t="str">
        <f t="shared" ref="Z8:Z20" si="6">+IF((Y8&lt;=35%),("MINIMO"),(IF(Y8&gt;=80%,"SATISFACTORIO","ACEPTABLE")))</f>
        <v>SATISFACTORIO</v>
      </c>
      <c r="AA8" s="28" t="s">
        <v>98</v>
      </c>
      <c r="AB8" s="27"/>
      <c r="AC8" s="99"/>
    </row>
    <row r="9" spans="1:29" s="44" customFormat="1" ht="89.25" x14ac:dyDescent="0.2">
      <c r="A9" s="74"/>
      <c r="B9" s="74"/>
      <c r="C9" s="74"/>
      <c r="D9" s="98" t="s">
        <v>172</v>
      </c>
      <c r="E9" s="98" t="s">
        <v>171</v>
      </c>
      <c r="F9" s="58">
        <v>58</v>
      </c>
      <c r="G9" s="38" t="s">
        <v>153</v>
      </c>
      <c r="H9" s="25"/>
      <c r="I9" s="25"/>
      <c r="J9" s="42" t="str">
        <f>IF(H9="","",'CONTROL FISCAL'!$H9/'CONTROL FISCAL'!$I9)</f>
        <v/>
      </c>
      <c r="K9" s="15" t="str">
        <f t="shared" si="3"/>
        <v>SATISFACTORIO</v>
      </c>
      <c r="L9" s="27"/>
      <c r="M9" s="25"/>
      <c r="N9" s="25"/>
      <c r="O9" s="42" t="str">
        <f>IF(M9="","",'CONTROL FISCAL'!$M9/'CONTROL FISCAL'!$N9)</f>
        <v/>
      </c>
      <c r="P9" s="15" t="str">
        <f t="shared" si="4"/>
        <v>SATISFACTORIO</v>
      </c>
      <c r="Q9" s="27"/>
      <c r="R9" s="25"/>
      <c r="S9" s="25"/>
      <c r="T9" s="42" t="str">
        <f>IF(R9="","",'CONTROL FISCAL'!$R9/'CONTROL FISCAL'!$S9)</f>
        <v/>
      </c>
      <c r="U9" s="15" t="str">
        <f t="shared" si="5"/>
        <v>SATISFACTORIO</v>
      </c>
      <c r="V9" s="27"/>
      <c r="W9" s="25"/>
      <c r="X9" s="25"/>
      <c r="Y9" s="42" t="str">
        <f>IF(W9="","",'CONTROL FISCAL'!$W9/'CONTROL FISCAL'!$X9)</f>
        <v/>
      </c>
      <c r="Z9" s="15" t="str">
        <f t="shared" si="6"/>
        <v>SATISFACTORIO</v>
      </c>
      <c r="AA9" s="28" t="s">
        <v>98</v>
      </c>
      <c r="AB9" s="27"/>
      <c r="AC9" s="43"/>
    </row>
    <row r="10" spans="1:29" s="44" customFormat="1" ht="63.75" x14ac:dyDescent="0.2">
      <c r="A10" s="74"/>
      <c r="B10" s="74"/>
      <c r="C10" s="74"/>
      <c r="D10" s="98"/>
      <c r="E10" s="98"/>
      <c r="F10" s="58" t="s">
        <v>28</v>
      </c>
      <c r="G10" s="38" t="s">
        <v>154</v>
      </c>
      <c r="H10" s="25"/>
      <c r="I10" s="25"/>
      <c r="J10" s="42" t="str">
        <f>IF(H10="","",'CONTROL FISCAL'!$H10/'CONTROL FISCAL'!$I10)</f>
        <v/>
      </c>
      <c r="K10" s="15" t="str">
        <f t="shared" si="3"/>
        <v>SATISFACTORIO</v>
      </c>
      <c r="L10" s="27"/>
      <c r="M10" s="25"/>
      <c r="N10" s="25"/>
      <c r="O10" s="42" t="str">
        <f>IF(M10="","",'CONTROL FISCAL'!$M10/'CONTROL FISCAL'!$N10)</f>
        <v/>
      </c>
      <c r="P10" s="15" t="str">
        <f t="shared" si="4"/>
        <v>SATISFACTORIO</v>
      </c>
      <c r="Q10" s="27"/>
      <c r="R10" s="25"/>
      <c r="S10" s="25"/>
      <c r="T10" s="42" t="str">
        <f>IF(R10="","",'CONTROL FISCAL'!$R10/'CONTROL FISCAL'!$S10)</f>
        <v/>
      </c>
      <c r="U10" s="15" t="str">
        <f t="shared" si="5"/>
        <v>SATISFACTORIO</v>
      </c>
      <c r="V10" s="27"/>
      <c r="W10" s="25"/>
      <c r="X10" s="25"/>
      <c r="Y10" s="42" t="str">
        <f>IF(W10="","",'CONTROL FISCAL'!$W10/'CONTROL FISCAL'!$X10)</f>
        <v/>
      </c>
      <c r="Z10" s="15" t="str">
        <f t="shared" si="6"/>
        <v>SATISFACTORIO</v>
      </c>
      <c r="AA10" s="28" t="s">
        <v>98</v>
      </c>
      <c r="AB10" s="27"/>
      <c r="AC10" s="43"/>
    </row>
    <row r="11" spans="1:29" s="44" customFormat="1" ht="76.5" x14ac:dyDescent="0.2">
      <c r="A11" s="74"/>
      <c r="B11" s="74"/>
      <c r="C11" s="74"/>
      <c r="D11" s="40" t="s">
        <v>97</v>
      </c>
      <c r="E11" s="40" t="s">
        <v>270</v>
      </c>
      <c r="F11" s="39">
        <v>58</v>
      </c>
      <c r="G11" s="38" t="s">
        <v>155</v>
      </c>
      <c r="H11" s="25"/>
      <c r="I11" s="25"/>
      <c r="J11" s="42" t="str">
        <f>IF(H11="","",'CONTROL FISCAL'!$H11/'CONTROL FISCAL'!$I11)</f>
        <v/>
      </c>
      <c r="K11" s="15" t="str">
        <f t="shared" si="3"/>
        <v>SATISFACTORIO</v>
      </c>
      <c r="L11" s="27"/>
      <c r="M11" s="25"/>
      <c r="N11" s="25"/>
      <c r="O11" s="42" t="str">
        <f>IF(M11="","",'CONTROL FISCAL'!$M11/'CONTROL FISCAL'!$N11)</f>
        <v/>
      </c>
      <c r="P11" s="15" t="str">
        <f t="shared" si="4"/>
        <v>SATISFACTORIO</v>
      </c>
      <c r="Q11" s="27"/>
      <c r="R11" s="25"/>
      <c r="S11" s="25"/>
      <c r="T11" s="42" t="str">
        <f>IF(R11="","",'CONTROL FISCAL'!$R11/'CONTROL FISCAL'!$S11)</f>
        <v/>
      </c>
      <c r="U11" s="15" t="str">
        <f t="shared" si="5"/>
        <v>SATISFACTORIO</v>
      </c>
      <c r="V11" s="27"/>
      <c r="W11" s="25"/>
      <c r="X11" s="25"/>
      <c r="Y11" s="42" t="str">
        <f>IF(W11="","",'CONTROL FISCAL'!$W11/'CONTROL FISCAL'!$X11)</f>
        <v/>
      </c>
      <c r="Z11" s="15" t="str">
        <f t="shared" si="6"/>
        <v>SATISFACTORIO</v>
      </c>
      <c r="AA11" s="28" t="s">
        <v>98</v>
      </c>
      <c r="AB11" s="27"/>
      <c r="AC11" s="43"/>
    </row>
    <row r="12" spans="1:29" s="44" customFormat="1" ht="76.5" x14ac:dyDescent="0.2">
      <c r="A12" s="74"/>
      <c r="B12" s="74"/>
      <c r="C12" s="74"/>
      <c r="D12" s="40" t="s">
        <v>156</v>
      </c>
      <c r="E12" s="40" t="s">
        <v>157</v>
      </c>
      <c r="F12" s="39" t="s">
        <v>28</v>
      </c>
      <c r="G12" s="38" t="s">
        <v>158</v>
      </c>
      <c r="H12" s="25"/>
      <c r="I12" s="25"/>
      <c r="J12" s="42" t="str">
        <f>IF(H12="","",'CONTROL FISCAL'!$H12/'CONTROL FISCAL'!$I12)</f>
        <v/>
      </c>
      <c r="K12" s="15" t="str">
        <f t="shared" si="3"/>
        <v>SATISFACTORIO</v>
      </c>
      <c r="L12" s="27"/>
      <c r="M12" s="25"/>
      <c r="N12" s="25"/>
      <c r="O12" s="42" t="str">
        <f>IF(M12="","",'CONTROL FISCAL'!$M12/'CONTROL FISCAL'!$N12)</f>
        <v/>
      </c>
      <c r="P12" s="15" t="str">
        <f t="shared" si="4"/>
        <v>SATISFACTORIO</v>
      </c>
      <c r="Q12" s="27"/>
      <c r="R12" s="25"/>
      <c r="S12" s="25"/>
      <c r="T12" s="42" t="str">
        <f>IF(R12="","",'CONTROL FISCAL'!$R12/'CONTROL FISCAL'!$S12)</f>
        <v/>
      </c>
      <c r="U12" s="15" t="str">
        <f t="shared" si="5"/>
        <v>SATISFACTORIO</v>
      </c>
      <c r="V12" s="27"/>
      <c r="W12" s="25"/>
      <c r="X12" s="25"/>
      <c r="Y12" s="42" t="str">
        <f>IF(W12="","",'CONTROL FISCAL'!$W12/'CONTROL FISCAL'!$X12)</f>
        <v/>
      </c>
      <c r="Z12" s="15" t="str">
        <f t="shared" si="6"/>
        <v>SATISFACTORIO</v>
      </c>
      <c r="AA12" s="28" t="s">
        <v>98</v>
      </c>
      <c r="AB12" s="27"/>
      <c r="AC12" s="43"/>
    </row>
    <row r="13" spans="1:29" s="44" customFormat="1" ht="114.75" x14ac:dyDescent="0.2">
      <c r="A13" s="74"/>
      <c r="B13" s="74"/>
      <c r="C13" s="74"/>
      <c r="D13" s="98" t="s">
        <v>173</v>
      </c>
      <c r="E13" s="98" t="s">
        <v>174</v>
      </c>
      <c r="F13" s="57" t="s">
        <v>28</v>
      </c>
      <c r="G13" s="38" t="s">
        <v>159</v>
      </c>
      <c r="H13" s="25"/>
      <c r="I13" s="25"/>
      <c r="J13" s="42" t="str">
        <f>IF(H13="","",'CONTROL FISCAL'!$H13/'CONTROL FISCAL'!$I13)</f>
        <v/>
      </c>
      <c r="K13" s="15" t="str">
        <f t="shared" si="3"/>
        <v>SATISFACTORIO</v>
      </c>
      <c r="L13" s="27"/>
      <c r="M13" s="25"/>
      <c r="N13" s="25"/>
      <c r="O13" s="42" t="str">
        <f>IF(M13="","",'CONTROL FISCAL'!$M13/'CONTROL FISCAL'!$N13)</f>
        <v/>
      </c>
      <c r="P13" s="15" t="str">
        <f t="shared" si="4"/>
        <v>SATISFACTORIO</v>
      </c>
      <c r="Q13" s="27"/>
      <c r="R13" s="25"/>
      <c r="S13" s="25"/>
      <c r="T13" s="42" t="str">
        <f>IF(R13="","",'CONTROL FISCAL'!$R13/'CONTROL FISCAL'!$S13)</f>
        <v/>
      </c>
      <c r="U13" s="15" t="str">
        <f t="shared" si="5"/>
        <v>SATISFACTORIO</v>
      </c>
      <c r="V13" s="27"/>
      <c r="W13" s="25"/>
      <c r="X13" s="25"/>
      <c r="Y13" s="42" t="str">
        <f>IF(W13="","",'CONTROL FISCAL'!$W13/'CONTROL FISCAL'!$X13)</f>
        <v/>
      </c>
      <c r="Z13" s="15" t="str">
        <f t="shared" si="6"/>
        <v>SATISFACTORIO</v>
      </c>
      <c r="AA13" s="28" t="s">
        <v>98</v>
      </c>
      <c r="AB13" s="27"/>
      <c r="AC13" s="43"/>
    </row>
    <row r="14" spans="1:29" s="44" customFormat="1" ht="140.25" x14ac:dyDescent="0.2">
      <c r="A14" s="74"/>
      <c r="B14" s="74"/>
      <c r="C14" s="74"/>
      <c r="D14" s="98"/>
      <c r="E14" s="98"/>
      <c r="F14" s="57" t="s">
        <v>28</v>
      </c>
      <c r="G14" s="38" t="s">
        <v>160</v>
      </c>
      <c r="H14" s="25"/>
      <c r="I14" s="25"/>
      <c r="J14" s="42" t="str">
        <f>IF(H14="","",'CONTROL FISCAL'!$H14/'CONTROL FISCAL'!$I14)</f>
        <v/>
      </c>
      <c r="K14" s="15" t="str">
        <f t="shared" si="3"/>
        <v>SATISFACTORIO</v>
      </c>
      <c r="L14" s="27"/>
      <c r="M14" s="25"/>
      <c r="N14" s="25"/>
      <c r="O14" s="42" t="str">
        <f>IF(M14="","",'CONTROL FISCAL'!$M14/'CONTROL FISCAL'!$N14)</f>
        <v/>
      </c>
      <c r="P14" s="15" t="str">
        <f t="shared" si="4"/>
        <v>SATISFACTORIO</v>
      </c>
      <c r="Q14" s="27"/>
      <c r="R14" s="25"/>
      <c r="S14" s="25"/>
      <c r="T14" s="42" t="str">
        <f>IF(R14="","",'CONTROL FISCAL'!$R14/'CONTROL FISCAL'!$S14)</f>
        <v/>
      </c>
      <c r="U14" s="15" t="str">
        <f t="shared" si="5"/>
        <v>SATISFACTORIO</v>
      </c>
      <c r="V14" s="27"/>
      <c r="W14" s="25"/>
      <c r="X14" s="25"/>
      <c r="Y14" s="42" t="str">
        <f>IF(W14="","",'CONTROL FISCAL'!$W14/'CONTROL FISCAL'!$X14)</f>
        <v/>
      </c>
      <c r="Z14" s="15" t="str">
        <f t="shared" si="6"/>
        <v>SATISFACTORIO</v>
      </c>
      <c r="AA14" s="28" t="s">
        <v>98</v>
      </c>
      <c r="AB14" s="27"/>
      <c r="AC14" s="43"/>
    </row>
    <row r="15" spans="1:29" s="44" customFormat="1" ht="63.75" x14ac:dyDescent="0.2">
      <c r="A15" s="74"/>
      <c r="B15" s="74"/>
      <c r="C15" s="74"/>
      <c r="D15" s="98" t="s">
        <v>161</v>
      </c>
      <c r="E15" s="98" t="s">
        <v>162</v>
      </c>
      <c r="F15" s="57" t="s">
        <v>28</v>
      </c>
      <c r="G15" s="38" t="s">
        <v>163</v>
      </c>
      <c r="H15" s="25"/>
      <c r="I15" s="25"/>
      <c r="J15" s="42" t="str">
        <f>IF(H15="","",'CONTROL FISCAL'!$H15/'CONTROL FISCAL'!$I15)</f>
        <v/>
      </c>
      <c r="K15" s="15" t="str">
        <f t="shared" si="3"/>
        <v>SATISFACTORIO</v>
      </c>
      <c r="L15" s="27"/>
      <c r="M15" s="25"/>
      <c r="N15" s="25"/>
      <c r="O15" s="42" t="str">
        <f>IF(M15="","",'CONTROL FISCAL'!$M15/'CONTROL FISCAL'!$N15)</f>
        <v/>
      </c>
      <c r="P15" s="15" t="str">
        <f t="shared" si="4"/>
        <v>SATISFACTORIO</v>
      </c>
      <c r="Q15" s="27"/>
      <c r="R15" s="25"/>
      <c r="S15" s="25"/>
      <c r="T15" s="42" t="str">
        <f>IF(R15="","",'CONTROL FISCAL'!$R15/'CONTROL FISCAL'!$S15)</f>
        <v/>
      </c>
      <c r="U15" s="15" t="str">
        <f t="shared" si="5"/>
        <v>SATISFACTORIO</v>
      </c>
      <c r="V15" s="27"/>
      <c r="W15" s="25"/>
      <c r="X15" s="25"/>
      <c r="Y15" s="42" t="str">
        <f>IF(W15="","",'CONTROL FISCAL'!$W15/'CONTROL FISCAL'!$X15)</f>
        <v/>
      </c>
      <c r="Z15" s="15" t="str">
        <f t="shared" si="6"/>
        <v>SATISFACTORIO</v>
      </c>
      <c r="AA15" s="28" t="s">
        <v>98</v>
      </c>
      <c r="AB15" s="27"/>
      <c r="AC15" s="43"/>
    </row>
    <row r="16" spans="1:29" s="44" customFormat="1" ht="76.5" x14ac:dyDescent="0.2">
      <c r="A16" s="74"/>
      <c r="B16" s="74"/>
      <c r="C16" s="74"/>
      <c r="D16" s="98"/>
      <c r="E16" s="98"/>
      <c r="F16" s="57">
        <v>26</v>
      </c>
      <c r="G16" s="38" t="s">
        <v>164</v>
      </c>
      <c r="H16" s="25"/>
      <c r="I16" s="25"/>
      <c r="J16" s="42" t="str">
        <f>IF(H16="","",'CONTROL FISCAL'!$H16/'CONTROL FISCAL'!$I16)</f>
        <v/>
      </c>
      <c r="K16" s="15" t="str">
        <f t="shared" si="3"/>
        <v>SATISFACTORIO</v>
      </c>
      <c r="L16" s="27"/>
      <c r="M16" s="25"/>
      <c r="N16" s="25"/>
      <c r="O16" s="42" t="str">
        <f>IF(M16="","",'CONTROL FISCAL'!$M16/'CONTROL FISCAL'!$N16)</f>
        <v/>
      </c>
      <c r="P16" s="15" t="str">
        <f t="shared" si="4"/>
        <v>SATISFACTORIO</v>
      </c>
      <c r="Q16" s="27"/>
      <c r="R16" s="25"/>
      <c r="S16" s="25"/>
      <c r="T16" s="42" t="str">
        <f>IF(R16="","",'CONTROL FISCAL'!$R16/'CONTROL FISCAL'!$S16)</f>
        <v/>
      </c>
      <c r="U16" s="15" t="str">
        <f t="shared" si="5"/>
        <v>SATISFACTORIO</v>
      </c>
      <c r="V16" s="27"/>
      <c r="W16" s="25"/>
      <c r="X16" s="25"/>
      <c r="Y16" s="42" t="str">
        <f>IF(W16="","",'CONTROL FISCAL'!$W16/'CONTROL FISCAL'!$X16)</f>
        <v/>
      </c>
      <c r="Z16" s="15" t="str">
        <f t="shared" si="6"/>
        <v>SATISFACTORIO</v>
      </c>
      <c r="AA16" s="28" t="s">
        <v>98</v>
      </c>
      <c r="AB16" s="27"/>
      <c r="AC16" s="43"/>
    </row>
    <row r="17" spans="1:29" s="44" customFormat="1" ht="63.75" x14ac:dyDescent="0.2">
      <c r="A17" s="74"/>
      <c r="B17" s="74"/>
      <c r="C17" s="74"/>
      <c r="D17" s="40" t="s">
        <v>47</v>
      </c>
      <c r="E17" s="40" t="s">
        <v>165</v>
      </c>
      <c r="F17" s="39" t="s">
        <v>28</v>
      </c>
      <c r="G17" s="38" t="s">
        <v>46</v>
      </c>
      <c r="H17" s="25"/>
      <c r="I17" s="25"/>
      <c r="J17" s="42" t="str">
        <f>IF(H17="","",'CONTROL FISCAL'!$H17/'CONTROL FISCAL'!$I17)</f>
        <v/>
      </c>
      <c r="K17" s="15" t="str">
        <f t="shared" si="3"/>
        <v>SATISFACTORIO</v>
      </c>
      <c r="L17" s="27"/>
      <c r="M17" s="25"/>
      <c r="N17" s="25"/>
      <c r="O17" s="42" t="str">
        <f>IF(M17="","",'CONTROL FISCAL'!$M17/'CONTROL FISCAL'!$N17)</f>
        <v/>
      </c>
      <c r="P17" s="15" t="str">
        <f t="shared" si="4"/>
        <v>SATISFACTORIO</v>
      </c>
      <c r="Q17" s="27"/>
      <c r="R17" s="25"/>
      <c r="S17" s="25"/>
      <c r="T17" s="42" t="str">
        <f>IF(R17="","",'CONTROL FISCAL'!$R17/'CONTROL FISCAL'!$S17)</f>
        <v/>
      </c>
      <c r="U17" s="15" t="str">
        <f t="shared" si="5"/>
        <v>SATISFACTORIO</v>
      </c>
      <c r="V17" s="27"/>
      <c r="W17" s="25"/>
      <c r="X17" s="25"/>
      <c r="Y17" s="42" t="str">
        <f>IF(W17="","",'CONTROL FISCAL'!$W17/'CONTROL FISCAL'!$X17)</f>
        <v/>
      </c>
      <c r="Z17" s="15" t="str">
        <f t="shared" si="6"/>
        <v>SATISFACTORIO</v>
      </c>
      <c r="AA17" s="28" t="s">
        <v>98</v>
      </c>
      <c r="AB17" s="27"/>
      <c r="AC17" s="43"/>
    </row>
    <row r="18" spans="1:29" s="44" customFormat="1" ht="102" x14ac:dyDescent="0.2">
      <c r="A18" s="74"/>
      <c r="B18" s="74"/>
      <c r="C18" s="74"/>
      <c r="D18" s="40" t="s">
        <v>166</v>
      </c>
      <c r="E18" s="40" t="s">
        <v>175</v>
      </c>
      <c r="F18" s="39" t="s">
        <v>28</v>
      </c>
      <c r="G18" s="38" t="s">
        <v>271</v>
      </c>
      <c r="H18" s="25"/>
      <c r="I18" s="25"/>
      <c r="J18" s="42" t="str">
        <f>IF(H18="","",'CONTROL FISCAL'!$H18/'CONTROL FISCAL'!$I18)</f>
        <v/>
      </c>
      <c r="K18" s="15" t="str">
        <f t="shared" si="3"/>
        <v>SATISFACTORIO</v>
      </c>
      <c r="L18" s="27"/>
      <c r="M18" s="25"/>
      <c r="N18" s="25"/>
      <c r="O18" s="42" t="str">
        <f>IF(M18="","",'CONTROL FISCAL'!$M18/'CONTROL FISCAL'!$N18)</f>
        <v/>
      </c>
      <c r="P18" s="15" t="str">
        <f t="shared" si="4"/>
        <v>SATISFACTORIO</v>
      </c>
      <c r="Q18" s="27"/>
      <c r="R18" s="25"/>
      <c r="S18" s="25"/>
      <c r="T18" s="42" t="str">
        <f>IF(R18="","",'CONTROL FISCAL'!$R18/'CONTROL FISCAL'!$S18)</f>
        <v/>
      </c>
      <c r="U18" s="15" t="str">
        <f t="shared" si="5"/>
        <v>SATISFACTORIO</v>
      </c>
      <c r="V18" s="27"/>
      <c r="W18" s="25"/>
      <c r="X18" s="25"/>
      <c r="Y18" s="42" t="str">
        <f>IF(W18="","",'CONTROL FISCAL'!$W18/'CONTROL FISCAL'!$X18)</f>
        <v/>
      </c>
      <c r="Z18" s="15" t="str">
        <f t="shared" si="6"/>
        <v>SATISFACTORIO</v>
      </c>
      <c r="AA18" s="28" t="s">
        <v>98</v>
      </c>
      <c r="AB18" s="27"/>
      <c r="AC18" s="43"/>
    </row>
    <row r="19" spans="1:29" s="44" customFormat="1" ht="102" x14ac:dyDescent="0.2">
      <c r="A19" s="74"/>
      <c r="B19" s="74"/>
      <c r="C19" s="74"/>
      <c r="D19" s="40" t="s">
        <v>272</v>
      </c>
      <c r="E19" s="40" t="s">
        <v>176</v>
      </c>
      <c r="F19" s="39">
        <v>2</v>
      </c>
      <c r="G19" s="38" t="s">
        <v>167</v>
      </c>
      <c r="H19" s="25"/>
      <c r="I19" s="25"/>
      <c r="J19" s="42" t="str">
        <f>IF(H19="","",'CONTROL FISCAL'!$H19/'CONTROL FISCAL'!$I19)</f>
        <v/>
      </c>
      <c r="K19" s="15" t="str">
        <f t="shared" si="3"/>
        <v>SATISFACTORIO</v>
      </c>
      <c r="L19" s="27"/>
      <c r="M19" s="25"/>
      <c r="N19" s="25"/>
      <c r="O19" s="42" t="str">
        <f>IF(M19="","",'CONTROL FISCAL'!$M19/'CONTROL FISCAL'!$N19)</f>
        <v/>
      </c>
      <c r="P19" s="15" t="str">
        <f t="shared" si="4"/>
        <v>SATISFACTORIO</v>
      </c>
      <c r="Q19" s="27"/>
      <c r="R19" s="25"/>
      <c r="S19" s="25"/>
      <c r="T19" s="42" t="str">
        <f>IF(R19="","",'CONTROL FISCAL'!$R19/'CONTROL FISCAL'!$S19)</f>
        <v/>
      </c>
      <c r="U19" s="15" t="str">
        <f t="shared" si="5"/>
        <v>SATISFACTORIO</v>
      </c>
      <c r="V19" s="27"/>
      <c r="W19" s="25"/>
      <c r="X19" s="25"/>
      <c r="Y19" s="42" t="str">
        <f>IF(W19="","",'CONTROL FISCAL'!$W19/'CONTROL FISCAL'!$X19)</f>
        <v/>
      </c>
      <c r="Z19" s="15" t="str">
        <f t="shared" si="6"/>
        <v>SATISFACTORIO</v>
      </c>
      <c r="AA19" s="28" t="s">
        <v>98</v>
      </c>
      <c r="AB19" s="27"/>
      <c r="AC19" s="45"/>
    </row>
    <row r="20" spans="1:29" s="44" customFormat="1" ht="76.5" x14ac:dyDescent="0.2">
      <c r="A20" s="75"/>
      <c r="B20" s="75"/>
      <c r="C20" s="75"/>
      <c r="D20" s="40" t="s">
        <v>168</v>
      </c>
      <c r="E20" s="40" t="s">
        <v>169</v>
      </c>
      <c r="F20" s="39" t="s">
        <v>28</v>
      </c>
      <c r="G20" s="40" t="s">
        <v>29</v>
      </c>
      <c r="H20" s="25"/>
      <c r="I20" s="25"/>
      <c r="J20" s="42" t="str">
        <f>IF(H20="","",'CONTROL FISCAL'!$H20/'CONTROL FISCAL'!$I20)</f>
        <v/>
      </c>
      <c r="K20" s="15" t="str">
        <f t="shared" si="3"/>
        <v>SATISFACTORIO</v>
      </c>
      <c r="L20" s="27"/>
      <c r="M20" s="25"/>
      <c r="N20" s="25"/>
      <c r="O20" s="42" t="str">
        <f>IF(M20="","",'CONTROL FISCAL'!$M20/'CONTROL FISCAL'!$N20)</f>
        <v/>
      </c>
      <c r="P20" s="15" t="str">
        <f t="shared" si="4"/>
        <v>SATISFACTORIO</v>
      </c>
      <c r="Q20" s="27"/>
      <c r="R20" s="25"/>
      <c r="S20" s="25"/>
      <c r="T20" s="42" t="str">
        <f>IF(R20="","",'CONTROL FISCAL'!$R20/'CONTROL FISCAL'!$S20)</f>
        <v/>
      </c>
      <c r="U20" s="15" t="str">
        <f t="shared" si="5"/>
        <v>SATISFACTORIO</v>
      </c>
      <c r="V20" s="27"/>
      <c r="W20" s="25"/>
      <c r="X20" s="25"/>
      <c r="Y20" s="42" t="str">
        <f>IF(W20="","",'CONTROL FISCAL'!$W20/'CONTROL FISCAL'!$X20)</f>
        <v/>
      </c>
      <c r="Z20" s="15" t="str">
        <f t="shared" si="6"/>
        <v>SATISFACTORIO</v>
      </c>
      <c r="AA20" s="28" t="s">
        <v>98</v>
      </c>
      <c r="AB20" s="27"/>
      <c r="AC20" s="45"/>
    </row>
    <row r="21" spans="1:29" ht="13.5" thickBot="1" x14ac:dyDescent="0.25">
      <c r="K21" s="69">
        <f>SUM(J7:J20)</f>
        <v>0</v>
      </c>
      <c r="L21" s="8"/>
      <c r="P21" s="69">
        <f>SUM(O7:O20)</f>
        <v>0</v>
      </c>
      <c r="U21" s="69">
        <f>SUM(T7:T20)</f>
        <v>0</v>
      </c>
      <c r="Z21" s="69">
        <f>SUM(Y7:Y20)</f>
        <v>0</v>
      </c>
    </row>
    <row r="22" spans="1:29" ht="13.5" thickBot="1" x14ac:dyDescent="0.25">
      <c r="J22" s="70" t="str">
        <f>+IF(K21=0,"",AVERAGE(J7:J20))</f>
        <v/>
      </c>
      <c r="K22" s="24"/>
      <c r="L22" s="24"/>
      <c r="M22" s="24"/>
      <c r="N22" s="24"/>
      <c r="O22" s="70" t="str">
        <f>+IF(P21=0,"",AVERAGE(O7:O20))</f>
        <v/>
      </c>
      <c r="P22" s="24"/>
      <c r="Q22" s="24"/>
      <c r="R22" s="24"/>
      <c r="S22" s="24"/>
      <c r="T22" s="70" t="str">
        <f>+IF(U21=0,"",AVERAGE(T7:T20))</f>
        <v/>
      </c>
      <c r="U22" s="24"/>
      <c r="V22" s="24"/>
      <c r="W22" s="24"/>
      <c r="X22" s="24"/>
      <c r="Y22" s="70" t="str">
        <f>+IF(Z21=0,"",AVERAGE(Y7:Y20))</f>
        <v/>
      </c>
      <c r="Z22" s="24"/>
    </row>
  </sheetData>
  <sheetProtection algorithmName="SHA-512" hashValue="3X0JeuqiOjmtumen3b7c2VN3oBf4Q2HOT4JSEziiiBrITiIyR/r6UTCfv3SUSsRmHjOoGNSI+D1IrOBF59r1lQ==" saltValue="gbD23PD35Cp2MSBPRx83tQ==" spinCount="100000" sheet="1" objects="1" scenarios="1"/>
  <mergeCells count="25">
    <mergeCell ref="H1:I1"/>
    <mergeCell ref="J1:L1"/>
    <mergeCell ref="O1:Q1"/>
    <mergeCell ref="A3:B3"/>
    <mergeCell ref="C3:G3"/>
    <mergeCell ref="H3:I3"/>
    <mergeCell ref="J3:L3"/>
    <mergeCell ref="A7:A20"/>
    <mergeCell ref="B7:B20"/>
    <mergeCell ref="A1:B1"/>
    <mergeCell ref="C1:E1"/>
    <mergeCell ref="D7:D8"/>
    <mergeCell ref="E7:E8"/>
    <mergeCell ref="D9:D10"/>
    <mergeCell ref="E9:E10"/>
    <mergeCell ref="D13:D14"/>
    <mergeCell ref="E13:E14"/>
    <mergeCell ref="D15:D16"/>
    <mergeCell ref="E15:E16"/>
    <mergeCell ref="C7:C20"/>
    <mergeCell ref="AC7:AC8"/>
    <mergeCell ref="I4:J4"/>
    <mergeCell ref="N4:O4"/>
    <mergeCell ref="S4:T4"/>
    <mergeCell ref="X4:Y4"/>
  </mergeCells>
  <conditionalFormatting sqref="J7:J20 O7:O20 T7:T20 Y7:Y20">
    <cfRule type="cellIs" dxfId="23" priority="1" operator="greaterThanOrEqual">
      <formula>0.8</formula>
    </cfRule>
    <cfRule type="cellIs" dxfId="22" priority="2" operator="between">
      <formula>0.36</formula>
      <formula>0.79</formula>
    </cfRule>
    <cfRule type="cellIs" dxfId="21" priority="3" operator="between">
      <formula>0</formula>
      <formula>0.35</formula>
    </cfRule>
  </conditionalFormatting>
  <dataValidations count="2">
    <dataValidation type="list" errorStyle="warning" allowBlank="1" showInputMessage="1" showErrorMessage="1" errorTitle="Whoops" error="For this template to work correctly you need to select a choice from the drop down list. But you can still use what you entered by clicking Yes." sqref="AA7:AA20">
      <formula1>"No iniciado,En progreso, Aplazada, Completo"</formula1>
    </dataValidation>
    <dataValidation errorStyle="warning" allowBlank="1" showInputMessage="1" showErrorMessage="1" errorTitle="Whoops" error="For this template to work correctly you need to select a choice from the drop down list. But you can still use what you entered by clicking Yes." sqref="V7:V20 Q7:Q20 AB7:AB20 L7:L20"/>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&amp;L&amp;G&amp;C&amp;"Arial,Negrita"&amp;14&amp;K000000
PLAN DE ACCIÓN - VIGENCIA 2026
CONTRALORÍA GENERAL DEL DEPARTAMENTO DE SUCRE</oddHeader>
  </headerFooter>
  <colBreaks count="2" manualBreakCount="2">
    <brk id="12" max="1048575" man="1"/>
    <brk id="28" max="12" man="1"/>
  </colBreak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28C36"/>
  </sheetPr>
  <dimension ref="A1:AC11"/>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570312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17</v>
      </c>
      <c r="D1" s="78"/>
      <c r="E1" s="79"/>
      <c r="H1" s="76" t="s">
        <v>16</v>
      </c>
      <c r="I1" s="80"/>
      <c r="J1" s="95" t="s">
        <v>220</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273</v>
      </c>
      <c r="D3" s="83"/>
      <c r="E3" s="83"/>
      <c r="F3" s="83"/>
      <c r="G3" s="84"/>
      <c r="H3" s="76" t="s">
        <v>15</v>
      </c>
      <c r="I3" s="76"/>
      <c r="J3" s="95" t="s">
        <v>178</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99.95" customHeight="1" x14ac:dyDescent="0.2">
      <c r="A7" s="73" t="s">
        <v>17</v>
      </c>
      <c r="B7" s="73" t="s">
        <v>273</v>
      </c>
      <c r="C7" s="101" t="s">
        <v>191</v>
      </c>
      <c r="D7" s="40" t="s">
        <v>192</v>
      </c>
      <c r="E7" s="38" t="s">
        <v>184</v>
      </c>
      <c r="F7" s="51">
        <v>3</v>
      </c>
      <c r="G7" s="38" t="s">
        <v>185</v>
      </c>
      <c r="H7" s="29"/>
      <c r="I7" s="29"/>
      <c r="J7" s="16" t="str">
        <f>IF(H7="","",'RESPONSAB FISCAL'!$H7/'RESPONSAB FISCAL'!$I7)</f>
        <v/>
      </c>
      <c r="K7" s="15" t="str">
        <f t="shared" ref="K7:K9" si="0">+IF((J7&lt;=35%),("MINIMO"),(IF(J7&gt;=80%,"SATISFACTORIO","ACEPTABLE")))</f>
        <v>SATISFACTORIO</v>
      </c>
      <c r="L7" s="26"/>
      <c r="M7" s="30"/>
      <c r="N7" s="30"/>
      <c r="O7" s="16" t="str">
        <f>IF(M7="","",'RESPONSAB FISCAL'!$M7/'RESPONSAB FISCAL'!$N7)</f>
        <v/>
      </c>
      <c r="P7" s="17" t="str">
        <f t="shared" ref="P7:P9" si="1">+IF((O7&lt;=35%),("MINIMO"),(IF(O7&gt;=80%,"SATISFACTORIO","ACEPTABLE")))</f>
        <v>SATISFACTORIO</v>
      </c>
      <c r="Q7" s="26"/>
      <c r="R7" s="29"/>
      <c r="S7" s="29"/>
      <c r="T7" s="16" t="str">
        <f>IF(R7="","",'RESPONSAB FISCAL'!$R7/'RESPONSAB FISCAL'!$S7)</f>
        <v/>
      </c>
      <c r="U7" s="17" t="str">
        <f t="shared" ref="U7:U9" si="2">+IF((T7&lt;=35%),("MINIMO"),(IF(T7&gt;=80%,"SATISFACTORIO","ACEPTABLE")))</f>
        <v>SATISFACTORIO</v>
      </c>
      <c r="V7" s="26"/>
      <c r="W7" s="29"/>
      <c r="X7" s="29"/>
      <c r="Y7" s="16" t="str">
        <f>IF(W7="","",'RESPONSAB FISCAL'!$W7/'RESPONSAB FISCAL'!$X7)</f>
        <v/>
      </c>
      <c r="Z7" s="17" t="str">
        <f t="shared" ref="Z7:Z9" si="3">+IF((Y7&lt;=35%),("MINIMO"),(IF(Y7&gt;=80%,"SATISFACTORIO","ACEPTABLE")))</f>
        <v>SATISFACTORIO</v>
      </c>
      <c r="AA7" s="31" t="s">
        <v>98</v>
      </c>
      <c r="AB7" s="26"/>
    </row>
    <row r="8" spans="1:28" ht="114.75" x14ac:dyDescent="0.2">
      <c r="A8" s="74"/>
      <c r="B8" s="74"/>
      <c r="C8" s="102"/>
      <c r="D8" s="40" t="s">
        <v>50</v>
      </c>
      <c r="E8" s="40" t="s">
        <v>215</v>
      </c>
      <c r="F8" s="48">
        <v>1</v>
      </c>
      <c r="G8" s="38" t="s">
        <v>186</v>
      </c>
      <c r="H8" s="29"/>
      <c r="I8" s="29"/>
      <c r="J8" s="16" t="str">
        <f>IF(H8="","",'RESPONSAB FISCAL'!$H8/'RESPONSAB FISCAL'!$I8)</f>
        <v/>
      </c>
      <c r="K8" s="15" t="str">
        <f t="shared" si="0"/>
        <v>SATISFACTORIO</v>
      </c>
      <c r="L8" s="26"/>
      <c r="M8" s="30"/>
      <c r="N8" s="30"/>
      <c r="O8" s="16" t="str">
        <f>IF(M8="","",'RESPONSAB FISCAL'!$M8/'RESPONSAB FISCAL'!$N8)</f>
        <v/>
      </c>
      <c r="P8" s="17" t="str">
        <f t="shared" si="1"/>
        <v>SATISFACTORIO</v>
      </c>
      <c r="Q8" s="26"/>
      <c r="R8" s="29"/>
      <c r="S8" s="29"/>
      <c r="T8" s="16" t="str">
        <f>IF(R8="","",'RESPONSAB FISCAL'!$R8/'RESPONSAB FISCAL'!$S8)</f>
        <v/>
      </c>
      <c r="U8" s="17" t="str">
        <f t="shared" si="2"/>
        <v>SATISFACTORIO</v>
      </c>
      <c r="V8" s="26"/>
      <c r="W8" s="29"/>
      <c r="X8" s="29"/>
      <c r="Y8" s="16" t="str">
        <f>IF(W8="","",'RESPONSAB FISCAL'!$W8/'RESPONSAB FISCAL'!$X8)</f>
        <v/>
      </c>
      <c r="Z8" s="17" t="str">
        <f t="shared" si="3"/>
        <v>SATISFACTORIO</v>
      </c>
      <c r="AA8" s="31" t="s">
        <v>98</v>
      </c>
      <c r="AB8" s="26"/>
    </row>
    <row r="9" spans="1:28" ht="102" x14ac:dyDescent="0.2">
      <c r="A9" s="75"/>
      <c r="B9" s="75"/>
      <c r="C9" s="103"/>
      <c r="D9" s="40" t="s">
        <v>50</v>
      </c>
      <c r="E9" s="40" t="s">
        <v>216</v>
      </c>
      <c r="F9" s="48">
        <v>0.3</v>
      </c>
      <c r="G9" s="38" t="s">
        <v>49</v>
      </c>
      <c r="H9" s="29"/>
      <c r="I9" s="29"/>
      <c r="J9" s="16" t="str">
        <f>IF(H9="","",'RESPONSAB FISCAL'!$H9/'RESPONSAB FISCAL'!$I9)</f>
        <v/>
      </c>
      <c r="K9" s="15" t="str">
        <f t="shared" si="0"/>
        <v>SATISFACTORIO</v>
      </c>
      <c r="L9" s="26"/>
      <c r="M9" s="30"/>
      <c r="N9" s="30"/>
      <c r="O9" s="16" t="str">
        <f>IF(M9="","",'RESPONSAB FISCAL'!$M9/'RESPONSAB FISCAL'!$N9)</f>
        <v/>
      </c>
      <c r="P9" s="17" t="str">
        <f t="shared" si="1"/>
        <v>SATISFACTORIO</v>
      </c>
      <c r="Q9" s="26"/>
      <c r="R9" s="29"/>
      <c r="S9" s="29"/>
      <c r="T9" s="16" t="str">
        <f>IF(R9="","",'RESPONSAB FISCAL'!$R9/'RESPONSAB FISCAL'!$S9)</f>
        <v/>
      </c>
      <c r="U9" s="17" t="str">
        <f t="shared" si="2"/>
        <v>SATISFACTORIO</v>
      </c>
      <c r="V9" s="26"/>
      <c r="W9" s="29"/>
      <c r="X9" s="29"/>
      <c r="Y9" s="16" t="str">
        <f>IF(W9="","",'RESPONSAB FISCAL'!$W9/'RESPONSAB FISCAL'!$X9)</f>
        <v/>
      </c>
      <c r="Z9" s="17" t="str">
        <f t="shared" si="3"/>
        <v>SATISFACTORIO</v>
      </c>
      <c r="AA9" s="31" t="s">
        <v>98</v>
      </c>
      <c r="AB9" s="26"/>
    </row>
    <row r="10" spans="1:28" ht="13.5" thickBot="1" x14ac:dyDescent="0.25">
      <c r="K10" s="69">
        <f>SUM(J7:J9)</f>
        <v>0</v>
      </c>
      <c r="L10" s="8"/>
      <c r="P10" s="69">
        <f>SUM(O7:O9)</f>
        <v>0</v>
      </c>
      <c r="U10" s="69">
        <f>SUM(T7:T9)</f>
        <v>0</v>
      </c>
      <c r="Z10" s="69">
        <f>SUM(Y7:Y9)</f>
        <v>0</v>
      </c>
    </row>
    <row r="11" spans="1:28" ht="13.5" thickBot="1" x14ac:dyDescent="0.25">
      <c r="J11" s="70" t="str">
        <f>+IF(K10=0,"",AVERAGE(J7:J9))</f>
        <v/>
      </c>
      <c r="K11" s="24"/>
      <c r="L11" s="24"/>
      <c r="M11" s="24"/>
      <c r="N11" s="24"/>
      <c r="O11" s="70" t="str">
        <f>+IF(P10=0,"",AVERAGE(O7:O9))</f>
        <v/>
      </c>
      <c r="P11" s="24"/>
      <c r="Q11" s="24"/>
      <c r="R11" s="24"/>
      <c r="S11" s="24"/>
      <c r="T11" s="70" t="str">
        <f>+IF(U10=0,"",AVERAGE(T7:T9))</f>
        <v/>
      </c>
      <c r="U11" s="24"/>
      <c r="V11" s="24"/>
      <c r="W11" s="24"/>
      <c r="X11" s="24"/>
      <c r="Y11" s="70" t="str">
        <f>+IF(Z10=0,"",AVERAGE(Y7:Y9))</f>
        <v/>
      </c>
      <c r="Z11" s="24"/>
    </row>
  </sheetData>
  <sheetProtection algorithmName="SHA-512" hashValue="9ggq3Xgg67DhwTrMdIbUMZRYeJ9HDaJcnCm1hrtFW1rv+HNXucM9OfeNpgW/dfOFWBPWzP+2bbxanIVNONEiqQ==" saltValue="pIjmb4lzNvB4NAtyqcHzNw==" spinCount="100000" sheet="1" objects="1" scenarios="1"/>
  <mergeCells count="16">
    <mergeCell ref="S4:T4"/>
    <mergeCell ref="X4:Y4"/>
    <mergeCell ref="A1:B1"/>
    <mergeCell ref="C1:E1"/>
    <mergeCell ref="H1:I1"/>
    <mergeCell ref="J1:L1"/>
    <mergeCell ref="O1:Q1"/>
    <mergeCell ref="A3:B3"/>
    <mergeCell ref="C3:G3"/>
    <mergeCell ref="H3:I3"/>
    <mergeCell ref="J3:L3"/>
    <mergeCell ref="B7:B9"/>
    <mergeCell ref="A7:A9"/>
    <mergeCell ref="C7:C9"/>
    <mergeCell ref="I4:J4"/>
    <mergeCell ref="N4:O4"/>
  </mergeCells>
  <conditionalFormatting sqref="J7:J9 O7:O9 T7:T9 Y7:Y9">
    <cfRule type="cellIs" dxfId="20" priority="1" operator="greaterThanOrEqual">
      <formula>0.8</formula>
    </cfRule>
    <cfRule type="cellIs" dxfId="19" priority="2" operator="between">
      <formula>0.36</formula>
      <formula>0.79</formula>
    </cfRule>
    <cfRule type="cellIs" dxfId="18" priority="3" operator="between">
      <formula>0</formula>
      <formula>0.35</formula>
    </cfRule>
  </conditionalFormatting>
  <dataValidations count="2">
    <dataValidation errorStyle="warning" allowBlank="1" showInputMessage="1" showErrorMessage="1" errorTitle="Whoops" error="For this template to work correctly you need to select a choice from the drop down list. But you can still use what you entered by clicking Yes." sqref="AB7:AB9 V7:V9 L7:L9 Q7:Q9"/>
    <dataValidation type="list" errorStyle="warning" allowBlank="1" showInputMessage="1" showErrorMessage="1" errorTitle="Whoops" error="For this template to work correctly you need to select a choice from the drop down list. But you can still use what you entered by clicking Yes." sqref="AA7:AA9">
      <formula1>"No iniciado,En progreso, Aplazada, Completo"</formula1>
    </dataValidation>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1A619"/>
  </sheetPr>
  <dimension ref="A1:AC11"/>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570312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193</v>
      </c>
      <c r="D1" s="78"/>
      <c r="E1" s="79"/>
      <c r="H1" s="76" t="s">
        <v>16</v>
      </c>
      <c r="I1" s="80"/>
      <c r="J1" s="95" t="s">
        <v>220</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273</v>
      </c>
      <c r="D3" s="83"/>
      <c r="E3" s="83"/>
      <c r="F3" s="83"/>
      <c r="G3" s="84"/>
      <c r="H3" s="76" t="s">
        <v>15</v>
      </c>
      <c r="I3" s="76"/>
      <c r="J3" s="95" t="s">
        <v>178</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87.6" customHeight="1" x14ac:dyDescent="0.2">
      <c r="A7" s="73" t="s">
        <v>193</v>
      </c>
      <c r="B7" s="94" t="s">
        <v>273</v>
      </c>
      <c r="C7" s="101" t="s">
        <v>197</v>
      </c>
      <c r="D7" s="40" t="s">
        <v>194</v>
      </c>
      <c r="E7" s="40" t="s">
        <v>195</v>
      </c>
      <c r="F7" s="48" t="s">
        <v>28</v>
      </c>
      <c r="G7" s="38" t="s">
        <v>196</v>
      </c>
      <c r="H7" s="29"/>
      <c r="I7" s="29"/>
      <c r="J7" s="16" t="str">
        <f>IF(H7="","",'COBRO COACTIVO'!$H7/'COBRO COACTIVO'!$I7)</f>
        <v/>
      </c>
      <c r="K7" s="15" t="str">
        <f t="shared" ref="K7:K9" si="0">+IF((J7&lt;=35%),("MINIMO"),(IF(J7&gt;=80%,"SATISFACTORIO","ACEPTABLE")))</f>
        <v>SATISFACTORIO</v>
      </c>
      <c r="L7" s="26"/>
      <c r="M7" s="30"/>
      <c r="N7" s="30"/>
      <c r="O7" s="16" t="str">
        <f>IF(M7="","",'COBRO COACTIVO'!$M7/'COBRO COACTIVO'!$N7)</f>
        <v/>
      </c>
      <c r="P7" s="17" t="str">
        <f t="shared" ref="P7:P9" si="1">+IF((O7&lt;=35%),("MINIMO"),(IF(O7&gt;=80%,"SATISFACTORIO","ACEPTABLE")))</f>
        <v>SATISFACTORIO</v>
      </c>
      <c r="Q7" s="26"/>
      <c r="R7" s="29"/>
      <c r="S7" s="29"/>
      <c r="T7" s="16" t="str">
        <f>IF(R7="","",'COBRO COACTIVO'!$R7/'COBRO COACTIVO'!$S7)</f>
        <v/>
      </c>
      <c r="U7" s="17" t="str">
        <f t="shared" ref="U7:U9" si="2">+IF((T7&lt;=35%),("MINIMO"),(IF(T7&gt;=80%,"SATISFACTORIO","ACEPTABLE")))</f>
        <v>SATISFACTORIO</v>
      </c>
      <c r="V7" s="26"/>
      <c r="W7" s="29"/>
      <c r="X7" s="29"/>
      <c r="Y7" s="16" t="str">
        <f>IF(W7="","",'COBRO COACTIVO'!$W7/'COBRO COACTIVO'!$X7)</f>
        <v/>
      </c>
      <c r="Z7" s="17" t="str">
        <f t="shared" ref="Z7:Z9" si="3">+IF((Y7&lt;=35%),("MINIMO"),(IF(Y7&gt;=80%,"SATISFACTORIO","ACEPTABLE")))</f>
        <v>SATISFACTORIO</v>
      </c>
      <c r="AA7" s="31" t="s">
        <v>98</v>
      </c>
      <c r="AB7" s="26"/>
    </row>
    <row r="8" spans="1:28" ht="76.5" x14ac:dyDescent="0.2">
      <c r="A8" s="74"/>
      <c r="B8" s="94"/>
      <c r="C8" s="102"/>
      <c r="D8" s="40" t="s">
        <v>70</v>
      </c>
      <c r="E8" s="40" t="s">
        <v>217</v>
      </c>
      <c r="F8" s="48" t="s">
        <v>28</v>
      </c>
      <c r="G8" s="38" t="s">
        <v>69</v>
      </c>
      <c r="H8" s="29"/>
      <c r="I8" s="29"/>
      <c r="J8" s="16" t="str">
        <f>IF(H8="","",'COBRO COACTIVO'!$H8/'COBRO COACTIVO'!$I8)</f>
        <v/>
      </c>
      <c r="K8" s="15" t="str">
        <f t="shared" si="0"/>
        <v>SATISFACTORIO</v>
      </c>
      <c r="L8" s="26"/>
      <c r="M8" s="29"/>
      <c r="N8" s="29"/>
      <c r="O8" s="16" t="str">
        <f>IF(M8="","",'COBRO COACTIVO'!$M8/'COBRO COACTIVO'!$N8)</f>
        <v/>
      </c>
      <c r="P8" s="17" t="str">
        <f t="shared" si="1"/>
        <v>SATISFACTORIO</v>
      </c>
      <c r="Q8" s="26"/>
      <c r="R8" s="29"/>
      <c r="S8" s="29"/>
      <c r="T8" s="16" t="str">
        <f>IF(R8="","",'COBRO COACTIVO'!$R8/'COBRO COACTIVO'!$S8)</f>
        <v/>
      </c>
      <c r="U8" s="15" t="str">
        <f t="shared" si="2"/>
        <v>SATISFACTORIO</v>
      </c>
      <c r="V8" s="26"/>
      <c r="W8" s="29"/>
      <c r="X8" s="29"/>
      <c r="Y8" s="16" t="str">
        <f>IF(W8="","",'COBRO COACTIVO'!$W8/'COBRO COACTIVO'!$X8)</f>
        <v/>
      </c>
      <c r="Z8" s="15" t="str">
        <f t="shared" si="3"/>
        <v>SATISFACTORIO</v>
      </c>
      <c r="AA8" s="31" t="s">
        <v>98</v>
      </c>
      <c r="AB8" s="26"/>
    </row>
    <row r="9" spans="1:28" ht="89.25" x14ac:dyDescent="0.2">
      <c r="A9" s="75"/>
      <c r="B9" s="94"/>
      <c r="C9" s="103"/>
      <c r="D9" s="40" t="s">
        <v>219</v>
      </c>
      <c r="E9" s="40" t="s">
        <v>218</v>
      </c>
      <c r="F9" s="48" t="s">
        <v>28</v>
      </c>
      <c r="G9" s="38" t="s">
        <v>71</v>
      </c>
      <c r="H9" s="29"/>
      <c r="I9" s="29"/>
      <c r="J9" s="16" t="str">
        <f>IF(H9="","",'COBRO COACTIVO'!$H9/'COBRO COACTIVO'!$I9)</f>
        <v/>
      </c>
      <c r="K9" s="15" t="str">
        <f t="shared" si="0"/>
        <v>SATISFACTORIO</v>
      </c>
      <c r="L9" s="26"/>
      <c r="M9" s="29"/>
      <c r="N9" s="29"/>
      <c r="O9" s="16" t="str">
        <f>IF(M9="","",'COBRO COACTIVO'!$M9/'COBRO COACTIVO'!$N9)</f>
        <v/>
      </c>
      <c r="P9" s="17" t="str">
        <f t="shared" si="1"/>
        <v>SATISFACTORIO</v>
      </c>
      <c r="Q9" s="26"/>
      <c r="R9" s="29"/>
      <c r="S9" s="29"/>
      <c r="T9" s="16" t="str">
        <f>IF(R9="","",'COBRO COACTIVO'!$R9/'COBRO COACTIVO'!$S9)</f>
        <v/>
      </c>
      <c r="U9" s="15" t="str">
        <f t="shared" si="2"/>
        <v>SATISFACTORIO</v>
      </c>
      <c r="V9" s="26"/>
      <c r="W9" s="29"/>
      <c r="X9" s="29"/>
      <c r="Y9" s="16" t="str">
        <f>IF(W9="","",'COBRO COACTIVO'!$W9/'COBRO COACTIVO'!$X9)</f>
        <v/>
      </c>
      <c r="Z9" s="15" t="str">
        <f t="shared" si="3"/>
        <v>SATISFACTORIO</v>
      </c>
      <c r="AA9" s="31" t="s">
        <v>98</v>
      </c>
      <c r="AB9" s="26"/>
    </row>
    <row r="10" spans="1:28" ht="13.5" thickBot="1" x14ac:dyDescent="0.25">
      <c r="K10" s="69">
        <f>SUM(J7:J9)</f>
        <v>0</v>
      </c>
      <c r="L10" s="8"/>
      <c r="P10" s="69">
        <f>SUM(O7:O9)</f>
        <v>0</v>
      </c>
      <c r="U10" s="69">
        <f>SUM(T7:T9)</f>
        <v>0</v>
      </c>
      <c r="Z10" s="69">
        <f>SUM(Y7:Y9)</f>
        <v>0</v>
      </c>
    </row>
    <row r="11" spans="1:28" ht="13.5" thickBot="1" x14ac:dyDescent="0.25">
      <c r="J11" s="70" t="str">
        <f>+IF(K10=0,"",AVERAGE(J7:J9))</f>
        <v/>
      </c>
      <c r="K11" s="24"/>
      <c r="L11" s="24"/>
      <c r="M11" s="24"/>
      <c r="N11" s="24"/>
      <c r="O11" s="70" t="str">
        <f>+IF(P10=0,"",AVERAGE(O7:O9))</f>
        <v/>
      </c>
      <c r="P11" s="24"/>
      <c r="Q11" s="24"/>
      <c r="R11" s="24"/>
      <c r="S11" s="24"/>
      <c r="T11" s="70" t="str">
        <f>+IF(U10=0,"",AVERAGE(T7:T9))</f>
        <v/>
      </c>
      <c r="U11" s="24"/>
      <c r="V11" s="24"/>
      <c r="W11" s="24"/>
      <c r="X11" s="24"/>
      <c r="Y11" s="70" t="str">
        <f>+IF(Z10=0,"",AVERAGE(Y7:Y9))</f>
        <v/>
      </c>
      <c r="Z11" s="24"/>
    </row>
  </sheetData>
  <sheetProtection algorithmName="SHA-512" hashValue="fKQq0fv2mRLLUlWYNfDrsVHXv1HlV6xWVygO1idcBVQUPSH1xwFZDXE9ath77K/D6n3U7d8Gbplj4W3zMjRvXA==" saltValue="hAL2b22klibgX4Ofp7eFEw==" spinCount="100000" sheet="1" objects="1" scenarios="1"/>
  <mergeCells count="16">
    <mergeCell ref="S4:T4"/>
    <mergeCell ref="X4:Y4"/>
    <mergeCell ref="A3:B3"/>
    <mergeCell ref="C3:G3"/>
    <mergeCell ref="H3:I3"/>
    <mergeCell ref="J3:L3"/>
    <mergeCell ref="A7:A9"/>
    <mergeCell ref="B7:B9"/>
    <mergeCell ref="C7:C9"/>
    <mergeCell ref="O1:Q1"/>
    <mergeCell ref="I4:J4"/>
    <mergeCell ref="N4:O4"/>
    <mergeCell ref="A1:B1"/>
    <mergeCell ref="C1:E1"/>
    <mergeCell ref="H1:I1"/>
    <mergeCell ref="J1:L1"/>
  </mergeCells>
  <conditionalFormatting sqref="J7:J9 O7:O9 T7:T9 Y7:Y9">
    <cfRule type="cellIs" dxfId="17" priority="1" operator="greaterThanOrEqual">
      <formula>0.8</formula>
    </cfRule>
    <cfRule type="cellIs" dxfId="16" priority="2" operator="between">
      <formula>0.36</formula>
      <formula>0.79</formula>
    </cfRule>
    <cfRule type="cellIs" dxfId="15" priority="3" operator="between">
      <formula>0</formula>
      <formula>0.35</formula>
    </cfRule>
  </conditionalFormatting>
  <dataValidations count="2">
    <dataValidation type="list" errorStyle="warning" allowBlank="1" showInputMessage="1" showErrorMessage="1" errorTitle="Whoops" error="For this template to work correctly you need to select a choice from the drop down list. But you can still use what you entered by clicking Yes." sqref="AA7:AA9">
      <formula1>"No iniciado,En progreso, Aplazada, Completo"</formula1>
    </dataValidation>
    <dataValidation errorStyle="warning" allowBlank="1" showInputMessage="1" showErrorMessage="1" errorTitle="Whoops" error="For this template to work correctly you need to select a choice from the drop down list. But you can still use what you entered by clicking Yes." sqref="V7:V9 L7:L9 Q7:Q9 AB7:AB9"/>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28C36"/>
  </sheetPr>
  <dimension ref="A1:AC11"/>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17.5703125" customWidth="1"/>
    <col min="3" max="3" width="24.85546875" customWidth="1"/>
    <col min="4" max="4" width="30" customWidth="1"/>
    <col min="5" max="5" width="25.5703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199</v>
      </c>
      <c r="D1" s="78"/>
      <c r="E1" s="79"/>
      <c r="H1" s="76" t="s">
        <v>16</v>
      </c>
      <c r="I1" s="80"/>
      <c r="J1" s="95" t="s">
        <v>221</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273</v>
      </c>
      <c r="D3" s="83"/>
      <c r="E3" s="83"/>
      <c r="F3" s="83"/>
      <c r="G3" s="84"/>
      <c r="H3" s="76" t="s">
        <v>15</v>
      </c>
      <c r="I3" s="76"/>
      <c r="J3" s="95" t="s">
        <v>267</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140.25" x14ac:dyDescent="0.2">
      <c r="A7" s="73" t="s">
        <v>199</v>
      </c>
      <c r="B7" s="94" t="s">
        <v>273</v>
      </c>
      <c r="C7" s="101" t="s">
        <v>200</v>
      </c>
      <c r="D7" s="40" t="s">
        <v>198</v>
      </c>
      <c r="E7" s="40" t="s">
        <v>223</v>
      </c>
      <c r="F7" s="48" t="s">
        <v>222</v>
      </c>
      <c r="G7" s="38" t="s">
        <v>187</v>
      </c>
      <c r="H7" s="29"/>
      <c r="I7" s="29"/>
      <c r="J7" s="16" t="str">
        <f>IF(H7="","",'SANC ADMIN FISCAL'!$H7/'SANC ADMIN FISCAL'!$I7)</f>
        <v/>
      </c>
      <c r="K7" s="15" t="str">
        <f t="shared" ref="K7:K9" si="0">+IF((J7&lt;=35%),("MINIMO"),(IF(J7&gt;=80%,"SATISFACTORIO","ACEPTABLE")))</f>
        <v>SATISFACTORIO</v>
      </c>
      <c r="L7" s="26"/>
      <c r="M7" s="30"/>
      <c r="N7" s="30"/>
      <c r="O7" s="16" t="str">
        <f>IF(M7="","",'SANC ADMIN FISCAL'!$M7/'SANC ADMIN FISCAL'!$N7)</f>
        <v/>
      </c>
      <c r="P7" s="17" t="str">
        <f t="shared" ref="P7:P9" si="1">+IF((O7&lt;=35%),("MINIMO"),(IF(O7&gt;=80%,"SATISFACTORIO","ACEPTABLE")))</f>
        <v>SATISFACTORIO</v>
      </c>
      <c r="Q7" s="26"/>
      <c r="R7" s="29"/>
      <c r="S7" s="29"/>
      <c r="T7" s="16" t="str">
        <f>IF(R7="","",'SANC ADMIN FISCAL'!$R7/'SANC ADMIN FISCAL'!$S7)</f>
        <v/>
      </c>
      <c r="U7" s="17" t="str">
        <f t="shared" ref="U7:U9" si="2">+IF((T7&lt;=35%),("MINIMO"),(IF(T7&gt;=80%,"SATISFACTORIO","ACEPTABLE")))</f>
        <v>SATISFACTORIO</v>
      </c>
      <c r="V7" s="26"/>
      <c r="W7" s="29"/>
      <c r="X7" s="29"/>
      <c r="Y7" s="16" t="str">
        <f>IF(W7="","",'SANC ADMIN FISCAL'!$W7/'SANC ADMIN FISCAL'!$X7)</f>
        <v/>
      </c>
      <c r="Z7" s="17" t="str">
        <f t="shared" ref="Z7:Z9" si="3">+IF((Y7&lt;=35%),("MINIMO"),(IF(Y7&gt;=80%,"SATISFACTORIO","ACEPTABLE")))</f>
        <v>SATISFACTORIO</v>
      </c>
      <c r="AA7" s="31" t="s">
        <v>98</v>
      </c>
      <c r="AB7" s="26"/>
    </row>
    <row r="8" spans="1:28" ht="114.75" x14ac:dyDescent="0.2">
      <c r="A8" s="74"/>
      <c r="B8" s="94"/>
      <c r="C8" s="102"/>
      <c r="D8" s="40" t="s">
        <v>190</v>
      </c>
      <c r="E8" s="40" t="s">
        <v>188</v>
      </c>
      <c r="F8" s="48">
        <v>1</v>
      </c>
      <c r="G8" s="38" t="s">
        <v>100</v>
      </c>
      <c r="H8" s="29"/>
      <c r="I8" s="29"/>
      <c r="J8" s="16" t="str">
        <f>IF(H8="","",'SANC ADMIN FISCAL'!$H8/'SANC ADMIN FISCAL'!$I8)</f>
        <v/>
      </c>
      <c r="K8" s="15" t="str">
        <f t="shared" si="0"/>
        <v>SATISFACTORIO</v>
      </c>
      <c r="L8" s="26"/>
      <c r="M8" s="30"/>
      <c r="N8" s="30"/>
      <c r="O8" s="16" t="str">
        <f>IF(M8="","",'SANC ADMIN FISCAL'!$M8/'SANC ADMIN FISCAL'!$N8)</f>
        <v/>
      </c>
      <c r="P8" s="17" t="str">
        <f t="shared" si="1"/>
        <v>SATISFACTORIO</v>
      </c>
      <c r="Q8" s="26"/>
      <c r="R8" s="29"/>
      <c r="S8" s="29"/>
      <c r="T8" s="16" t="str">
        <f>IF(R8="","",'SANC ADMIN FISCAL'!$R8/'SANC ADMIN FISCAL'!$S8)</f>
        <v/>
      </c>
      <c r="U8" s="17" t="str">
        <f t="shared" si="2"/>
        <v>SATISFACTORIO</v>
      </c>
      <c r="V8" s="26"/>
      <c r="W8" s="29"/>
      <c r="X8" s="29"/>
      <c r="Y8" s="16" t="str">
        <f>IF(W8="","",'SANC ADMIN FISCAL'!$W8/'SANC ADMIN FISCAL'!$X8)</f>
        <v/>
      </c>
      <c r="Z8" s="17" t="str">
        <f t="shared" si="3"/>
        <v>SATISFACTORIO</v>
      </c>
      <c r="AA8" s="31" t="s">
        <v>98</v>
      </c>
      <c r="AB8" s="26"/>
    </row>
    <row r="9" spans="1:28" ht="114.75" x14ac:dyDescent="0.2">
      <c r="A9" s="75"/>
      <c r="B9" s="94"/>
      <c r="C9" s="103"/>
      <c r="D9" s="40" t="s">
        <v>190</v>
      </c>
      <c r="E9" s="40" t="s">
        <v>224</v>
      </c>
      <c r="F9" s="48">
        <v>0.02</v>
      </c>
      <c r="G9" s="38" t="s">
        <v>189</v>
      </c>
      <c r="H9" s="29"/>
      <c r="I9" s="29"/>
      <c r="J9" s="16" t="str">
        <f>IF(H9="","",'SANC ADMIN FISCAL'!$H9/'SANC ADMIN FISCAL'!$I9)</f>
        <v/>
      </c>
      <c r="K9" s="15" t="str">
        <f t="shared" si="0"/>
        <v>SATISFACTORIO</v>
      </c>
      <c r="L9" s="26"/>
      <c r="M9" s="30"/>
      <c r="N9" s="30"/>
      <c r="O9" s="16" t="str">
        <f>IF(M9="","",'SANC ADMIN FISCAL'!$M9/'SANC ADMIN FISCAL'!$N9)</f>
        <v/>
      </c>
      <c r="P9" s="17" t="str">
        <f t="shared" si="1"/>
        <v>SATISFACTORIO</v>
      </c>
      <c r="Q9" s="26"/>
      <c r="R9" s="29"/>
      <c r="S9" s="29"/>
      <c r="T9" s="16" t="str">
        <f>IF(R9="","",'SANC ADMIN FISCAL'!$R9/'SANC ADMIN FISCAL'!$S9)</f>
        <v/>
      </c>
      <c r="U9" s="17" t="str">
        <f t="shared" si="2"/>
        <v>SATISFACTORIO</v>
      </c>
      <c r="V9" s="26"/>
      <c r="W9" s="29"/>
      <c r="X9" s="29"/>
      <c r="Y9" s="16" t="str">
        <f>IF(W9="","",'SANC ADMIN FISCAL'!$W9/'SANC ADMIN FISCAL'!$X9)</f>
        <v/>
      </c>
      <c r="Z9" s="17" t="str">
        <f t="shared" si="3"/>
        <v>SATISFACTORIO</v>
      </c>
      <c r="AA9" s="31" t="s">
        <v>98</v>
      </c>
      <c r="AB9" s="26"/>
    </row>
    <row r="10" spans="1:28" ht="13.5" thickBot="1" x14ac:dyDescent="0.25">
      <c r="K10" s="69">
        <f>SUM(J7:J9)</f>
        <v>0</v>
      </c>
      <c r="L10" s="8"/>
      <c r="P10" s="69">
        <f>SUM(O7:O9)</f>
        <v>0</v>
      </c>
      <c r="U10" s="69">
        <f>SUM(T7:T9)</f>
        <v>0</v>
      </c>
      <c r="Z10" s="69">
        <f>SUM(Y7:Y9)</f>
        <v>0</v>
      </c>
    </row>
    <row r="11" spans="1:28" ht="13.5" thickBot="1" x14ac:dyDescent="0.25">
      <c r="J11" s="70" t="str">
        <f>+IF(K10=0,"",AVERAGE(J7:J9))</f>
        <v/>
      </c>
      <c r="K11" s="24"/>
      <c r="L11" s="24"/>
      <c r="M11" s="24"/>
      <c r="N11" s="24"/>
      <c r="O11" s="70" t="str">
        <f>+IF(P10=0,"",AVERAGE(O7:O9))</f>
        <v/>
      </c>
      <c r="P11" s="24"/>
      <c r="Q11" s="24"/>
      <c r="R11" s="24"/>
      <c r="S11" s="24"/>
      <c r="T11" s="70" t="str">
        <f>+IF(U10=0,"",AVERAGE(T7:T9))</f>
        <v/>
      </c>
      <c r="U11" s="24"/>
      <c r="V11" s="24"/>
      <c r="W11" s="24"/>
      <c r="X11" s="24"/>
      <c r="Y11" s="70" t="str">
        <f>+IF(Z10=0,"",AVERAGE(Y7:Y9))</f>
        <v/>
      </c>
      <c r="Z11" s="24"/>
    </row>
  </sheetData>
  <sheetProtection algorithmName="SHA-512" hashValue="m4Sc+oZCrc3mnC1FtzEZs8UTEYyGNnVgbsXqyNokpo9ohWNmSdh+S3pBp5wtcMwucSEOlpDznIojHcz74uwWkg==" saltValue="OJDhbtjdORvbXkXZTkvsbg==" spinCount="100000" sheet="1" objects="1" scenarios="1"/>
  <mergeCells count="16">
    <mergeCell ref="S4:T4"/>
    <mergeCell ref="X4:Y4"/>
    <mergeCell ref="A3:B3"/>
    <mergeCell ref="C3:G3"/>
    <mergeCell ref="H3:I3"/>
    <mergeCell ref="J3:L3"/>
    <mergeCell ref="A7:A9"/>
    <mergeCell ref="B7:B9"/>
    <mergeCell ref="C7:C9"/>
    <mergeCell ref="O1:Q1"/>
    <mergeCell ref="I4:J4"/>
    <mergeCell ref="N4:O4"/>
    <mergeCell ref="A1:B1"/>
    <mergeCell ref="C1:E1"/>
    <mergeCell ref="H1:I1"/>
    <mergeCell ref="J1:L1"/>
  </mergeCells>
  <conditionalFormatting sqref="J7:J9 O7:O9 T7:T9 Y7:Y9">
    <cfRule type="cellIs" dxfId="14" priority="1" operator="greaterThanOrEqual">
      <formula>0.8</formula>
    </cfRule>
    <cfRule type="cellIs" dxfId="13" priority="2" operator="between">
      <formula>0.36</formula>
      <formula>0.79</formula>
    </cfRule>
    <cfRule type="cellIs" dxfId="12" priority="3" operator="between">
      <formula>0</formula>
      <formula>0.35</formula>
    </cfRule>
  </conditionalFormatting>
  <dataValidations count="2">
    <dataValidation type="list" errorStyle="warning" allowBlank="1" showInputMessage="1" showErrorMessage="1" errorTitle="Whoops" error="For this template to work correctly you need to select a choice from the drop down list. But you can still use what you entered by clicking Yes." sqref="AA7:AA9">
      <formula1>"No iniciado,En progreso, Aplazada, Completo"</formula1>
    </dataValidation>
    <dataValidation errorStyle="warning" allowBlank="1" showInputMessage="1" showErrorMessage="1" errorTitle="Whoops" error="For this template to work correctly you need to select a choice from the drop down list. But you can still use what you entered by clicking Yes." sqref="V7:V9 AB7:AB9 Q7:Q9 L7:L9"/>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1A619"/>
  </sheetPr>
  <dimension ref="A1:AC16"/>
  <sheetViews>
    <sheetView showGridLines="0" zoomScale="80" zoomScaleNormal="80" zoomScaleSheetLayoutView="30" zoomScalePageLayoutView="40" workbookViewId="0">
      <pane xSplit="2" ySplit="6" topLeftCell="C7" activePane="bottomRight" state="frozen"/>
      <selection pane="topRight" activeCell="C1" sqref="C1"/>
      <selection pane="bottomLeft" activeCell="A7" sqref="A7"/>
      <selection pane="bottomRight" activeCell="H7" sqref="H7"/>
    </sheetView>
  </sheetViews>
  <sheetFormatPr baseColWidth="10" defaultColWidth="0" defaultRowHeight="12.75" x14ac:dyDescent="0.2"/>
  <cols>
    <col min="1" max="1" width="16" style="2" customWidth="1"/>
    <col min="2" max="2" width="20.140625" customWidth="1"/>
    <col min="3" max="3" width="24.85546875" customWidth="1"/>
    <col min="4" max="4" width="30" customWidth="1"/>
    <col min="5" max="5" width="24.42578125" customWidth="1"/>
    <col min="6" max="6" width="14.42578125" customWidth="1"/>
    <col min="7" max="7" width="30.42578125" style="2" customWidth="1"/>
    <col min="8" max="8" width="15.42578125" style="1" customWidth="1"/>
    <col min="9" max="9" width="15.42578125" customWidth="1"/>
    <col min="10" max="10" width="15.5703125" customWidth="1"/>
    <col min="11" max="11" width="15.5703125" style="1" customWidth="1"/>
    <col min="12" max="12" width="27.42578125" style="3" customWidth="1"/>
    <col min="13" max="14" width="15.42578125" customWidth="1"/>
    <col min="15" max="15" width="15.5703125" customWidth="1"/>
    <col min="16" max="16" width="15.140625" customWidth="1"/>
    <col min="17" max="17" width="27.42578125" customWidth="1"/>
    <col min="18" max="19" width="15.42578125" customWidth="1"/>
    <col min="20" max="20" width="15.5703125" customWidth="1"/>
    <col min="21" max="21" width="17.5703125" customWidth="1"/>
    <col min="22" max="22" width="27.42578125" customWidth="1"/>
    <col min="23" max="24" width="15.42578125" customWidth="1"/>
    <col min="25" max="25" width="15.5703125" customWidth="1"/>
    <col min="26" max="26" width="15.140625" customWidth="1"/>
    <col min="27" max="27" width="10.5703125" customWidth="1"/>
    <col min="28" max="28" width="27.42578125" customWidth="1"/>
    <col min="29" max="29" width="6.140625" customWidth="1"/>
    <col min="30" max="16384" width="6.140625" hidden="1"/>
  </cols>
  <sheetData>
    <row r="1" spans="1:28" ht="26.1" customHeight="1" x14ac:dyDescent="0.2">
      <c r="A1" s="76" t="s">
        <v>14</v>
      </c>
      <c r="B1" s="76"/>
      <c r="C1" s="77" t="s">
        <v>201</v>
      </c>
      <c r="D1" s="78"/>
      <c r="E1" s="79"/>
      <c r="H1" s="76" t="s">
        <v>16</v>
      </c>
      <c r="I1" s="80"/>
      <c r="J1" s="95" t="s">
        <v>254</v>
      </c>
      <c r="K1" s="96"/>
      <c r="L1" s="97"/>
      <c r="N1" s="19" t="s">
        <v>25</v>
      </c>
      <c r="O1" s="87" t="s">
        <v>24</v>
      </c>
      <c r="P1" s="87"/>
      <c r="Q1" s="87"/>
      <c r="R1" s="22"/>
      <c r="S1" s="22"/>
      <c r="T1" s="22"/>
      <c r="U1" s="22"/>
      <c r="V1" s="22"/>
    </row>
    <row r="2" spans="1:28" ht="5.85" customHeight="1" x14ac:dyDescent="0.2">
      <c r="A2" s="7"/>
      <c r="B2" s="5"/>
      <c r="C2" s="4"/>
      <c r="D2" s="4"/>
      <c r="E2" s="7"/>
      <c r="F2" s="7"/>
      <c r="G2" s="7"/>
      <c r="H2" s="7"/>
      <c r="K2"/>
    </row>
    <row r="3" spans="1:28" ht="32.1" customHeight="1" x14ac:dyDescent="0.2">
      <c r="A3" s="76" t="s">
        <v>1</v>
      </c>
      <c r="B3" s="80"/>
      <c r="C3" s="82" t="s">
        <v>250</v>
      </c>
      <c r="D3" s="83"/>
      <c r="E3" s="83"/>
      <c r="F3" s="83"/>
      <c r="G3" s="84"/>
      <c r="H3" s="76" t="s">
        <v>15</v>
      </c>
      <c r="I3" s="76"/>
      <c r="J3" s="95" t="s">
        <v>253</v>
      </c>
      <c r="K3" s="96"/>
      <c r="L3" s="97"/>
    </row>
    <row r="4" spans="1:28" ht="13.5" thickBot="1" x14ac:dyDescent="0.25">
      <c r="H4" s="6" t="s">
        <v>12</v>
      </c>
      <c r="I4" s="86" t="s">
        <v>34</v>
      </c>
      <c r="J4" s="86"/>
      <c r="K4" s="4"/>
      <c r="L4" s="5"/>
      <c r="M4" s="6" t="s">
        <v>13</v>
      </c>
      <c r="N4" s="86" t="s">
        <v>35</v>
      </c>
      <c r="O4" s="86"/>
      <c r="P4" s="4"/>
      <c r="Q4" s="5"/>
      <c r="R4" s="6" t="s">
        <v>23</v>
      </c>
      <c r="S4" s="86" t="s">
        <v>36</v>
      </c>
      <c r="T4" s="86"/>
      <c r="W4" s="6" t="s">
        <v>38</v>
      </c>
      <c r="X4" s="86" t="s">
        <v>37</v>
      </c>
      <c r="Y4" s="86"/>
    </row>
    <row r="6" spans="1:28" s="14" customFormat="1" ht="31.5" customHeight="1" x14ac:dyDescent="0.2">
      <c r="A6" s="18" t="s">
        <v>0</v>
      </c>
      <c r="B6" s="18" t="s">
        <v>1</v>
      </c>
      <c r="C6" s="18" t="s">
        <v>2</v>
      </c>
      <c r="D6" s="18" t="s">
        <v>3</v>
      </c>
      <c r="E6" s="18" t="s">
        <v>4</v>
      </c>
      <c r="F6" s="18" t="s">
        <v>5</v>
      </c>
      <c r="G6" s="18" t="s">
        <v>6</v>
      </c>
      <c r="H6" s="18" t="s">
        <v>7</v>
      </c>
      <c r="I6" s="18" t="s">
        <v>8</v>
      </c>
      <c r="J6" s="18" t="s">
        <v>9</v>
      </c>
      <c r="K6" s="18" t="s">
        <v>10</v>
      </c>
      <c r="L6" s="18" t="s">
        <v>11</v>
      </c>
      <c r="M6" s="18" t="s">
        <v>7</v>
      </c>
      <c r="N6" s="18" t="s">
        <v>8</v>
      </c>
      <c r="O6" s="18" t="s">
        <v>9</v>
      </c>
      <c r="P6" s="18" t="s">
        <v>10</v>
      </c>
      <c r="Q6" s="18" t="s">
        <v>11</v>
      </c>
      <c r="R6" s="18" t="s">
        <v>7</v>
      </c>
      <c r="S6" s="18" t="s">
        <v>8</v>
      </c>
      <c r="T6" s="18" t="s">
        <v>9</v>
      </c>
      <c r="U6" s="18" t="s">
        <v>10</v>
      </c>
      <c r="V6" s="18" t="s">
        <v>11</v>
      </c>
      <c r="W6" s="18" t="s">
        <v>7</v>
      </c>
      <c r="X6" s="18" t="s">
        <v>8</v>
      </c>
      <c r="Y6" s="18" t="s">
        <v>9</v>
      </c>
      <c r="Z6" s="18" t="s">
        <v>10</v>
      </c>
      <c r="AA6" s="18" t="s">
        <v>26</v>
      </c>
      <c r="AB6" s="18" t="s">
        <v>11</v>
      </c>
    </row>
    <row r="7" spans="1:28" ht="89.25" x14ac:dyDescent="0.2">
      <c r="A7" s="73" t="s">
        <v>201</v>
      </c>
      <c r="B7" s="94" t="s">
        <v>250</v>
      </c>
      <c r="C7" s="52" t="s">
        <v>248</v>
      </c>
      <c r="D7" s="40" t="s">
        <v>249</v>
      </c>
      <c r="E7" s="40" t="s">
        <v>78</v>
      </c>
      <c r="F7" s="56" t="s">
        <v>28</v>
      </c>
      <c r="G7" s="38" t="s">
        <v>92</v>
      </c>
      <c r="H7" s="29"/>
      <c r="I7" s="29"/>
      <c r="J7" s="16" t="str">
        <f>IF(H7="","",'GESTI ADMIN INTEGR'!$H7/'GESTI ADMIN INTEGR'!$I7)</f>
        <v/>
      </c>
      <c r="K7" s="15" t="str">
        <f t="shared" ref="K7:K14" si="0">+IF((J7&lt;=35%),("MINIMO"),(IF(J7&gt;=80%,"SATISFACTORIO","ACEPTABLE")))</f>
        <v>SATISFACTORIO</v>
      </c>
      <c r="L7" s="26"/>
      <c r="M7" s="30"/>
      <c r="N7" s="30"/>
      <c r="O7" s="16" t="str">
        <f>IF(M7="","",'GESTI ADMIN INTEGR'!$M7/'GESTI ADMIN INTEGR'!$N7)</f>
        <v/>
      </c>
      <c r="P7" s="17" t="str">
        <f t="shared" ref="P7:P14" si="1">+IF((O7&lt;=35%),("MINIMO"),(IF(O7&gt;=80%,"SATISFACTORIO","ACEPTABLE")))</f>
        <v>SATISFACTORIO</v>
      </c>
      <c r="Q7" s="26"/>
      <c r="R7" s="29"/>
      <c r="S7" s="29"/>
      <c r="T7" s="16" t="str">
        <f>IF(R7="","",'GESTI ADMIN INTEGR'!$R7/'GESTI ADMIN INTEGR'!$S7)</f>
        <v/>
      </c>
      <c r="U7" s="17" t="str">
        <f t="shared" ref="U7:U14" si="2">+IF((T7&lt;=35%),("MINIMO"),(IF(T7&gt;=80%,"SATISFACTORIO","ACEPTABLE")))</f>
        <v>SATISFACTORIO</v>
      </c>
      <c r="V7" s="26"/>
      <c r="W7" s="29"/>
      <c r="X7" s="29"/>
      <c r="Y7" s="16" t="str">
        <f>IF(W7="","",'GESTI ADMIN INTEGR'!$W7/'GESTI ADMIN INTEGR'!$X7)</f>
        <v/>
      </c>
      <c r="Z7" s="17" t="str">
        <f t="shared" ref="Z7:Z14" si="3">+IF((Y7&lt;=35%),("MINIMO"),(IF(Y7&gt;=80%,"SATISFACTORIO","ACEPTABLE")))</f>
        <v>SATISFACTORIO</v>
      </c>
      <c r="AA7" s="31" t="s">
        <v>98</v>
      </c>
      <c r="AB7" s="26"/>
    </row>
    <row r="8" spans="1:28" ht="51" x14ac:dyDescent="0.2">
      <c r="A8" s="74"/>
      <c r="B8" s="94"/>
      <c r="C8" s="98" t="s">
        <v>247</v>
      </c>
      <c r="D8" s="40" t="s">
        <v>241</v>
      </c>
      <c r="E8" s="38" t="s">
        <v>242</v>
      </c>
      <c r="F8" s="56" t="s">
        <v>28</v>
      </c>
      <c r="G8" s="38" t="s">
        <v>243</v>
      </c>
      <c r="H8" s="29"/>
      <c r="I8" s="29"/>
      <c r="J8" s="16" t="str">
        <f>IF(H8="","",'GESTI ADMIN INTEGR'!$H8/'GESTI ADMIN INTEGR'!$I8)</f>
        <v/>
      </c>
      <c r="K8" s="15" t="str">
        <f t="shared" si="0"/>
        <v>SATISFACTORIO</v>
      </c>
      <c r="L8" s="26"/>
      <c r="M8" s="30"/>
      <c r="N8" s="30"/>
      <c r="O8" s="16" t="str">
        <f>IF(M8="","",'GESTI ADMIN INTEGR'!$M8/'GESTI ADMIN INTEGR'!$N8)</f>
        <v/>
      </c>
      <c r="P8" s="17" t="str">
        <f t="shared" si="1"/>
        <v>SATISFACTORIO</v>
      </c>
      <c r="Q8" s="26"/>
      <c r="R8" s="29"/>
      <c r="S8" s="29"/>
      <c r="T8" s="16" t="str">
        <f>IF(R8="","",'GESTI ADMIN INTEGR'!$R8/'GESTI ADMIN INTEGR'!$S8)</f>
        <v/>
      </c>
      <c r="U8" s="17" t="str">
        <f t="shared" si="2"/>
        <v>SATISFACTORIO</v>
      </c>
      <c r="V8" s="26"/>
      <c r="W8" s="29"/>
      <c r="X8" s="29"/>
      <c r="Y8" s="16" t="str">
        <f>IF(W8="","",'GESTI ADMIN INTEGR'!$W8/'GESTI ADMIN INTEGR'!$X8)</f>
        <v/>
      </c>
      <c r="Z8" s="17" t="str">
        <f t="shared" ref="Z8:Z12" si="4">+IF((Y8&lt;=35%),("MINIMO"),(IF(Y8&gt;=80%,"SATISFACTORIO","ACEPTABLE")))</f>
        <v>SATISFACTORIO</v>
      </c>
      <c r="AA8" s="31" t="s">
        <v>98</v>
      </c>
      <c r="AB8" s="26"/>
    </row>
    <row r="9" spans="1:28" ht="38.25" x14ac:dyDescent="0.2">
      <c r="A9" s="74"/>
      <c r="B9" s="94"/>
      <c r="C9" s="98"/>
      <c r="D9" s="40" t="s">
        <v>244</v>
      </c>
      <c r="E9" s="40" t="s">
        <v>245</v>
      </c>
      <c r="F9" s="56" t="s">
        <v>28</v>
      </c>
      <c r="G9" s="38" t="s">
        <v>246</v>
      </c>
      <c r="H9" s="29"/>
      <c r="I9" s="29"/>
      <c r="J9" s="16" t="str">
        <f>IF(H9="","",'GESTI ADMIN INTEGR'!$H9/'GESTI ADMIN INTEGR'!$I9)</f>
        <v/>
      </c>
      <c r="K9" s="15" t="str">
        <f t="shared" si="0"/>
        <v>SATISFACTORIO</v>
      </c>
      <c r="L9" s="26"/>
      <c r="M9" s="30"/>
      <c r="N9" s="30"/>
      <c r="O9" s="16" t="str">
        <f>IF(M9="","",'GESTI ADMIN INTEGR'!$M9/'GESTI ADMIN INTEGR'!$N9)</f>
        <v/>
      </c>
      <c r="P9" s="17" t="str">
        <f t="shared" si="1"/>
        <v>SATISFACTORIO</v>
      </c>
      <c r="Q9" s="26"/>
      <c r="R9" s="29"/>
      <c r="S9" s="29"/>
      <c r="T9" s="16" t="str">
        <f>IF(R9="","",'GESTI ADMIN INTEGR'!$R9/'GESTI ADMIN INTEGR'!$S9)</f>
        <v/>
      </c>
      <c r="U9" s="17" t="str">
        <f t="shared" si="2"/>
        <v>SATISFACTORIO</v>
      </c>
      <c r="V9" s="26"/>
      <c r="W9" s="29"/>
      <c r="X9" s="29"/>
      <c r="Y9" s="16" t="str">
        <f>IF(W9="","",'GESTI ADMIN INTEGR'!$W9/'GESTI ADMIN INTEGR'!$X9)</f>
        <v/>
      </c>
      <c r="Z9" s="17" t="str">
        <f t="shared" si="4"/>
        <v>SATISFACTORIO</v>
      </c>
      <c r="AA9" s="31" t="s">
        <v>98</v>
      </c>
      <c r="AB9" s="26"/>
    </row>
    <row r="10" spans="1:28" ht="51" x14ac:dyDescent="0.2">
      <c r="A10" s="74"/>
      <c r="B10" s="94"/>
      <c r="C10" s="101" t="s">
        <v>294</v>
      </c>
      <c r="D10" s="40" t="s">
        <v>94</v>
      </c>
      <c r="E10" s="38" t="s">
        <v>95</v>
      </c>
      <c r="F10" s="56" t="s">
        <v>28</v>
      </c>
      <c r="G10" s="38" t="s">
        <v>91</v>
      </c>
      <c r="H10" s="29"/>
      <c r="I10" s="29"/>
      <c r="J10" s="16" t="str">
        <f>IF(H10="","",'GESTI ADMIN INTEGR'!$H10/'GESTI ADMIN INTEGR'!$I10)</f>
        <v/>
      </c>
      <c r="K10" s="15" t="str">
        <f t="shared" si="0"/>
        <v>SATISFACTORIO</v>
      </c>
      <c r="L10" s="26"/>
      <c r="M10" s="30"/>
      <c r="N10" s="30"/>
      <c r="O10" s="16" t="str">
        <f>IF(M10="","",'GESTI ADMIN INTEGR'!$M10/'GESTI ADMIN INTEGR'!$N10)</f>
        <v/>
      </c>
      <c r="P10" s="17" t="str">
        <f t="shared" si="1"/>
        <v>SATISFACTORIO</v>
      </c>
      <c r="Q10" s="26"/>
      <c r="R10" s="29"/>
      <c r="S10" s="29"/>
      <c r="T10" s="16" t="str">
        <f>IF(R10="","",'GESTI ADMIN INTEGR'!$R10/'GESTI ADMIN INTEGR'!$S10)</f>
        <v/>
      </c>
      <c r="U10" s="17" t="str">
        <f t="shared" si="2"/>
        <v>SATISFACTORIO</v>
      </c>
      <c r="V10" s="26"/>
      <c r="W10" s="29"/>
      <c r="X10" s="29"/>
      <c r="Y10" s="16" t="str">
        <f>IF(W10="","",'GESTI ADMIN INTEGR'!$W10/'GESTI ADMIN INTEGR'!$X10)</f>
        <v/>
      </c>
      <c r="Z10" s="17" t="str">
        <f t="shared" si="4"/>
        <v>SATISFACTORIO</v>
      </c>
      <c r="AA10" s="31" t="s">
        <v>98</v>
      </c>
      <c r="AB10" s="26"/>
    </row>
    <row r="11" spans="1:28" ht="76.5" x14ac:dyDescent="0.2">
      <c r="A11" s="74"/>
      <c r="B11" s="94"/>
      <c r="C11" s="102"/>
      <c r="D11" s="40" t="s">
        <v>85</v>
      </c>
      <c r="E11" s="40" t="s">
        <v>84</v>
      </c>
      <c r="F11" s="56" t="s">
        <v>28</v>
      </c>
      <c r="G11" s="38" t="s">
        <v>83</v>
      </c>
      <c r="H11" s="29"/>
      <c r="I11" s="29"/>
      <c r="J11" s="16" t="str">
        <f>IF(H11="","",'GESTI ADMIN INTEGR'!$H11/'GESTI ADMIN INTEGR'!$I11)</f>
        <v/>
      </c>
      <c r="K11" s="15" t="str">
        <f t="shared" si="0"/>
        <v>SATISFACTORIO</v>
      </c>
      <c r="L11" s="26"/>
      <c r="M11" s="30"/>
      <c r="N11" s="30"/>
      <c r="O11" s="16" t="str">
        <f>IF(M11="","",'GESTI ADMIN INTEGR'!$M11/'GESTI ADMIN INTEGR'!$N11)</f>
        <v/>
      </c>
      <c r="P11" s="17" t="str">
        <f t="shared" si="1"/>
        <v>SATISFACTORIO</v>
      </c>
      <c r="Q11" s="26"/>
      <c r="R11" s="29"/>
      <c r="S11" s="29"/>
      <c r="T11" s="16" t="str">
        <f>IF(R11="","",'GESTI ADMIN INTEGR'!$R11/'GESTI ADMIN INTEGR'!$S11)</f>
        <v/>
      </c>
      <c r="U11" s="17" t="str">
        <f t="shared" si="2"/>
        <v>SATISFACTORIO</v>
      </c>
      <c r="V11" s="26"/>
      <c r="W11" s="29"/>
      <c r="X11" s="29"/>
      <c r="Y11" s="16" t="str">
        <f>IF(W11="","",'GESTI ADMIN INTEGR'!$W11/'GESTI ADMIN INTEGR'!$X11)</f>
        <v/>
      </c>
      <c r="Z11" s="17" t="str">
        <f t="shared" si="4"/>
        <v>SATISFACTORIO</v>
      </c>
      <c r="AA11" s="31" t="s">
        <v>98</v>
      </c>
      <c r="AB11" s="26"/>
    </row>
    <row r="12" spans="1:28" ht="76.5" x14ac:dyDescent="0.2">
      <c r="A12" s="74"/>
      <c r="B12" s="94"/>
      <c r="C12" s="103"/>
      <c r="D12" s="40" t="s">
        <v>88</v>
      </c>
      <c r="E12" s="40" t="s">
        <v>87</v>
      </c>
      <c r="F12" s="56" t="s">
        <v>28</v>
      </c>
      <c r="G12" s="38" t="s">
        <v>86</v>
      </c>
      <c r="H12" s="29"/>
      <c r="I12" s="29"/>
      <c r="J12" s="16" t="str">
        <f>IF(H12="","",'GESTI ADMIN INTEGR'!$H12/'GESTI ADMIN INTEGR'!$I12)</f>
        <v/>
      </c>
      <c r="K12" s="15" t="str">
        <f t="shared" si="0"/>
        <v>SATISFACTORIO</v>
      </c>
      <c r="L12" s="26"/>
      <c r="M12" s="30"/>
      <c r="N12" s="30"/>
      <c r="O12" s="16" t="str">
        <f>IF(M12="","",'GESTI ADMIN INTEGR'!$M12/'GESTI ADMIN INTEGR'!$N12)</f>
        <v/>
      </c>
      <c r="P12" s="17" t="str">
        <f t="shared" si="1"/>
        <v>SATISFACTORIO</v>
      </c>
      <c r="Q12" s="26"/>
      <c r="R12" s="29"/>
      <c r="S12" s="29"/>
      <c r="T12" s="16" t="str">
        <f>IF(R12="","",'GESTI ADMIN INTEGR'!$R12/'GESTI ADMIN INTEGR'!$S12)</f>
        <v/>
      </c>
      <c r="U12" s="17" t="str">
        <f t="shared" si="2"/>
        <v>SATISFACTORIO</v>
      </c>
      <c r="V12" s="26"/>
      <c r="W12" s="29"/>
      <c r="X12" s="29"/>
      <c r="Y12" s="16" t="str">
        <f>IF(W12="","",'GESTI ADMIN INTEGR'!$W12/'GESTI ADMIN INTEGR'!$X12)</f>
        <v/>
      </c>
      <c r="Z12" s="17" t="str">
        <f t="shared" si="4"/>
        <v>SATISFACTORIO</v>
      </c>
      <c r="AA12" s="31" t="s">
        <v>98</v>
      </c>
      <c r="AB12" s="26"/>
    </row>
    <row r="13" spans="1:28" ht="102" x14ac:dyDescent="0.2">
      <c r="A13" s="74"/>
      <c r="B13" s="94"/>
      <c r="C13" s="98" t="s">
        <v>252</v>
      </c>
      <c r="D13" s="40" t="s">
        <v>251</v>
      </c>
      <c r="E13" s="40" t="s">
        <v>79</v>
      </c>
      <c r="F13" s="56" t="s">
        <v>28</v>
      </c>
      <c r="G13" s="38" t="s">
        <v>80</v>
      </c>
      <c r="H13" s="29"/>
      <c r="I13" s="29"/>
      <c r="J13" s="16" t="str">
        <f>IF(H13="","",'GESTI ADMIN INTEGR'!$H13/'GESTI ADMIN INTEGR'!$I13)</f>
        <v/>
      </c>
      <c r="K13" s="15" t="str">
        <f t="shared" si="0"/>
        <v>SATISFACTORIO</v>
      </c>
      <c r="L13" s="26"/>
      <c r="M13" s="29"/>
      <c r="N13" s="29"/>
      <c r="O13" s="16" t="str">
        <f>IF(M13="","",'GESTI ADMIN INTEGR'!$M13/'GESTI ADMIN INTEGR'!$N13)</f>
        <v/>
      </c>
      <c r="P13" s="17" t="str">
        <f t="shared" si="1"/>
        <v>SATISFACTORIO</v>
      </c>
      <c r="Q13" s="26"/>
      <c r="R13" s="29"/>
      <c r="S13" s="29"/>
      <c r="T13" s="16" t="str">
        <f>IF(R13="","",'GESTI ADMIN INTEGR'!$R13/'GESTI ADMIN INTEGR'!$S13)</f>
        <v/>
      </c>
      <c r="U13" s="15" t="str">
        <f t="shared" si="2"/>
        <v>SATISFACTORIO</v>
      </c>
      <c r="V13" s="26"/>
      <c r="W13" s="29"/>
      <c r="X13" s="29"/>
      <c r="Y13" s="16" t="str">
        <f>IF(W13="","",'GESTI ADMIN INTEGR'!$W13/'GESTI ADMIN INTEGR'!$X13)</f>
        <v/>
      </c>
      <c r="Z13" s="15" t="str">
        <f t="shared" si="3"/>
        <v>SATISFACTORIO</v>
      </c>
      <c r="AA13" s="31" t="s">
        <v>98</v>
      </c>
      <c r="AB13" s="26"/>
    </row>
    <row r="14" spans="1:28" ht="89.25" x14ac:dyDescent="0.2">
      <c r="A14" s="75"/>
      <c r="B14" s="94"/>
      <c r="C14" s="98"/>
      <c r="D14" s="40" t="s">
        <v>82</v>
      </c>
      <c r="E14" s="40" t="s">
        <v>30</v>
      </c>
      <c r="F14" s="56" t="s">
        <v>28</v>
      </c>
      <c r="G14" s="38" t="s">
        <v>81</v>
      </c>
      <c r="H14" s="29"/>
      <c r="I14" s="29"/>
      <c r="J14" s="16" t="str">
        <f>IF(H14="","",'GESTI ADMIN INTEGR'!$H14/'GESTI ADMIN INTEGR'!$I14)</f>
        <v/>
      </c>
      <c r="K14" s="15" t="str">
        <f t="shared" si="0"/>
        <v>SATISFACTORIO</v>
      </c>
      <c r="L14" s="26"/>
      <c r="M14" s="29"/>
      <c r="N14" s="29"/>
      <c r="O14" s="16" t="str">
        <f>IF(M14="","",'GESTI ADMIN INTEGR'!$M14/'GESTI ADMIN INTEGR'!$N14)</f>
        <v/>
      </c>
      <c r="P14" s="17" t="str">
        <f t="shared" si="1"/>
        <v>SATISFACTORIO</v>
      </c>
      <c r="Q14" s="26"/>
      <c r="R14" s="29"/>
      <c r="S14" s="29"/>
      <c r="T14" s="16" t="str">
        <f>IF(R14="","",'GESTI ADMIN INTEGR'!$R14/'GESTI ADMIN INTEGR'!$S14)</f>
        <v/>
      </c>
      <c r="U14" s="15" t="str">
        <f t="shared" si="2"/>
        <v>SATISFACTORIO</v>
      </c>
      <c r="V14" s="26"/>
      <c r="W14" s="29"/>
      <c r="X14" s="29"/>
      <c r="Y14" s="16" t="str">
        <f>IF(W14="","",'GESTI ADMIN INTEGR'!$W14/'GESTI ADMIN INTEGR'!$X14)</f>
        <v/>
      </c>
      <c r="Z14" s="15" t="str">
        <f t="shared" si="3"/>
        <v>SATISFACTORIO</v>
      </c>
      <c r="AA14" s="31" t="s">
        <v>98</v>
      </c>
      <c r="AB14" s="26"/>
    </row>
    <row r="15" spans="1:28" ht="13.5" thickBot="1" x14ac:dyDescent="0.25">
      <c r="K15" s="69">
        <f>SUM(J7:J14)</f>
        <v>0</v>
      </c>
      <c r="L15" s="8"/>
      <c r="P15" s="69">
        <f>SUM(O7:O14)</f>
        <v>0</v>
      </c>
      <c r="U15" s="69">
        <f>SUM(T7:T14)</f>
        <v>0</v>
      </c>
      <c r="Z15" s="69">
        <f>SUM(Y7:Y14)</f>
        <v>0</v>
      </c>
    </row>
    <row r="16" spans="1:28" ht="13.5" thickBot="1" x14ac:dyDescent="0.25">
      <c r="J16" s="70" t="str">
        <f>+IF(K15=0,"",AVERAGE(J7:J14))</f>
        <v/>
      </c>
      <c r="K16" s="24"/>
      <c r="L16" s="24"/>
      <c r="M16" s="24"/>
      <c r="N16" s="24"/>
      <c r="O16" s="70" t="str">
        <f>+IF(P15=0,"",AVERAGE(O7:O14))</f>
        <v/>
      </c>
      <c r="P16" s="24"/>
      <c r="Q16" s="24"/>
      <c r="R16" s="24"/>
      <c r="S16" s="24"/>
      <c r="T16" s="70" t="str">
        <f>+IF(U15=0,"",AVERAGE(T7:T14))</f>
        <v/>
      </c>
      <c r="U16" s="24"/>
      <c r="V16" s="24"/>
      <c r="W16" s="24"/>
      <c r="X16" s="24"/>
      <c r="Y16" s="70" t="str">
        <f>+IF(Z15=0,"",AVERAGE(Y7:Y14))</f>
        <v/>
      </c>
      <c r="Z16" s="24"/>
    </row>
  </sheetData>
  <sheetProtection algorithmName="SHA-512" hashValue="v1aElJ/6KK7tqQJ5pMlTx9jUR0B28ohMY9HSPFQyHMBfx9HBadqvMvHAI6LyHjSLWrrDpfeks5ql5QeGi8pXPw==" saltValue="8gbehM7sHUo7DJixtMSopw==" spinCount="100000" sheet="1" objects="1" scenarios="1"/>
  <mergeCells count="18">
    <mergeCell ref="A3:B3"/>
    <mergeCell ref="C3:G3"/>
    <mergeCell ref="H3:I3"/>
    <mergeCell ref="J3:L3"/>
    <mergeCell ref="A1:B1"/>
    <mergeCell ref="C1:E1"/>
    <mergeCell ref="H1:I1"/>
    <mergeCell ref="J1:L1"/>
    <mergeCell ref="I4:J4"/>
    <mergeCell ref="N4:O4"/>
    <mergeCell ref="O1:Q1"/>
    <mergeCell ref="S4:T4"/>
    <mergeCell ref="X4:Y4"/>
    <mergeCell ref="A7:A14"/>
    <mergeCell ref="B7:B14"/>
    <mergeCell ref="C8:C9"/>
    <mergeCell ref="C10:C12"/>
    <mergeCell ref="C13:C14"/>
  </mergeCells>
  <conditionalFormatting sqref="J7:J14 O7:O14 T7:T14 Y7:Y14">
    <cfRule type="cellIs" dxfId="11" priority="1" operator="greaterThanOrEqual">
      <formula>0.8</formula>
    </cfRule>
    <cfRule type="cellIs" dxfId="10" priority="2" operator="between">
      <formula>0.36</formula>
      <formula>0.79</formula>
    </cfRule>
    <cfRule type="cellIs" dxfId="9" priority="3" operator="between">
      <formula>0</formula>
      <formula>0.35</formula>
    </cfRule>
  </conditionalFormatting>
  <dataValidations count="2">
    <dataValidation errorStyle="warning" allowBlank="1" showInputMessage="1" showErrorMessage="1" errorTitle="Whoops" error="For this template to work correctly you need to select a choice from the drop down list. But you can still use what you entered by clicking Yes." sqref="AB7:AB14 Q7:Q14 L7:L14 V7:V14"/>
    <dataValidation type="list" errorStyle="warning" allowBlank="1" showInputMessage="1" showErrorMessage="1" errorTitle="Whoops" error="For this template to work correctly you need to select a choice from the drop down list. But you can still use what you entered by clicking Yes." sqref="AA7:AA14">
      <formula1>"No iniciado,En progreso, Aplazada, Completo"</formula1>
    </dataValidation>
  </dataValidations>
  <printOptions horizontalCentered="1" verticalCentered="1"/>
  <pageMargins left="0.23622047244094491" right="0.23622047244094491" top="1.6141732283464567" bottom="1.1417322834645669" header="0.31496062992125984" footer="0.31496062992125984"/>
  <pageSetup paperSize="281" scale="48" orientation="landscape" r:id="rId1"/>
  <headerFooter>
    <oddHeader>&amp;L&amp;G&amp;C&amp;"Century Gothic,Negrita"&amp;K000000
&amp;"Arial,Negrita"PLAN DE ACCIÓN - VIGENCIA 2026
CONTRALORÍA GENERAL DEL DEPARTAMENTO DE SUCRE</oddHeader>
    <oddFooter xml:space="preserve">&amp;R&amp;8
</oddFooter>
  </headerFooter>
  <colBreaks count="1" manualBreakCount="1">
    <brk id="12"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INDICE</vt:lpstr>
      <vt:lpstr>DIR ESTRATEGICO</vt:lpstr>
      <vt:lpstr>PLANEAC Y MONITOREO</vt:lpstr>
      <vt:lpstr>CONTROL SOC Y ATENC</vt:lpstr>
      <vt:lpstr>CONTROL FISCAL</vt:lpstr>
      <vt:lpstr>RESPONSAB FISCAL</vt:lpstr>
      <vt:lpstr>COBRO COACTIVO</vt:lpstr>
      <vt:lpstr>SANC ADMIN FISCAL</vt:lpstr>
      <vt:lpstr>GESTI ADMIN INTEGR</vt:lpstr>
      <vt:lpstr>GESTIÓN FINANC Y CONT</vt:lpstr>
      <vt:lpstr>GEST JURIDICA</vt:lpstr>
      <vt:lpstr>CONTROL INTERNO Y MEJ CONT</vt:lpstr>
      <vt:lpstr>MEDICIÓN</vt:lpstr>
      <vt:lpstr>'COBRO COACTIVO'!Área_de_impresión</vt:lpstr>
      <vt:lpstr>'CONTROL FISCAL'!Área_de_impresión</vt:lpstr>
      <vt:lpstr>'CONTROL INTERNO Y MEJ CONT'!Área_de_impresión</vt:lpstr>
      <vt:lpstr>'CONTROL SOC Y ATENC'!Área_de_impresión</vt:lpstr>
      <vt:lpstr>'DIR ESTRATEGICO'!Área_de_impresión</vt:lpstr>
      <vt:lpstr>'GEST JURIDICA'!Área_de_impresión</vt:lpstr>
      <vt:lpstr>'GESTI ADMIN INTEGR'!Área_de_impresión</vt:lpstr>
      <vt:lpstr>'GESTIÓN FINANC Y CONT'!Área_de_impresión</vt:lpstr>
      <vt:lpstr>INDICE!Área_de_impresión</vt:lpstr>
      <vt:lpstr>'PLANEAC Y MONITOREO'!Área_de_impresión</vt:lpstr>
      <vt:lpstr>'RESPONSAB FISCAL'!Área_de_impresión</vt:lpstr>
      <vt:lpstr>'SANC ADMIN FISCAL'!Área_de_impresión</vt:lpstr>
      <vt:lpstr>MEDICIÓN!OLE_LINK1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D Pombo</dc:creator>
  <cp:lastModifiedBy>Administrador</cp:lastModifiedBy>
  <cp:lastPrinted>2026-04-06T04:11:56Z</cp:lastPrinted>
  <dcterms:created xsi:type="dcterms:W3CDTF">2002-07-16T15:31:34Z</dcterms:created>
  <dcterms:modified xsi:type="dcterms:W3CDTF">2026-05-14T19:47:39Z</dcterms:modified>
</cp:coreProperties>
</file>